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<sst xmlns="http://schemas.openxmlformats.org/spreadsheetml/2006/main" count="646" uniqueCount="278">
  <si>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</si>
  <si>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</si>
  <si>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</si>
  <si>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</si>
  <si>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</si>
  <si>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</si>
  <si>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</si>
  <si>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</si>
  <si>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</si>
  <si>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</si>
  <si>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</si>
  <si>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</si>
  <si>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</si>
  <si>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</si>
  <si>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</si>
  <si>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</si>
  <si>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</si>
  <si>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</si>
  <si>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</si>
  <si>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</si>
  <si>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</si>
  <si>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</si>
  <si>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</si>
  <si>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</si>
  <si>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</si>
  <si>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</si>
  <si>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</si>
  <si>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</si>
  <si>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</si>
  <si>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</si>
  <si>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</si>
  <si>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</si>
  <si>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</si>
  <si>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</si>
  <si>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</si>
  <si>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</si>
  <si>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</si>
  <si>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</si>
  <si>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</si>
  <si>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</si>
  <si>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</si>
  <si>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</si>
  <si>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</si>
  <si>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</si>
  <si>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</si>
  <si>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</si>
  <si>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</si>
  <si>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</si>
  <si>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</si>
  <si>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</si>
  <si>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</si>
  <si>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</si>
  <si>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</si>
  <si>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</si>
  <si>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</si>
  <si>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</si>
  <si>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</si>
  <si>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</si>
  <si>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</si>
  <si>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</si>
  <si>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</si>
  <si>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</si>
  <si>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</si>
  <si>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</si>
  <si>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</si>
  <si>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</si>
  <si>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</si>
  <si>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</si>
  <si>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</si>
  <si>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</si>
  <si>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</si>
  <si>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</si>
  <si>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</si>
  <si>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</si>
  <si>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</si>
  <si>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</si>
  <si>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</si>
  <si>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</si>
  <si>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</si>
  <si>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</si>
  <si>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</si>
  <si>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</si>
  <si>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</si>
  <si>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</si>
  <si>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</si>
  <si>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</si>
  <si>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</si>
  <si>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</si>
  <si>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</si>
  <si>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</si>
  <si>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</si>
  <si>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</si>
  <si>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</si>
  <si>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</si>
  <si>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</si>
  <si>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</si>
  <si>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</si>
  <si>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</si>
  <si>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</si>
  <si>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</si>
  <si>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</si>
  <si>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</si>
  <si>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</si>
  <si>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</si>
  <si>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</si>
  <si>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</si>
  <si>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</si>
  <si>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</si>
  <si>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</si>
  <si>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</si>
  <si>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</si>
  <si>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</si>
  <si>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</si>
  <si>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</si>
  <si>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</si>
  <si>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</si>
  <si>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</si>
  <si>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</si>
  <si>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</si>
  <si>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</si>
  <si>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</si>
  <si>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</si>
  <si>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</si>
  <si>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</si>
  <si>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</si>
  <si>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</si>
  <si>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</si>
  <si>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</si>
  <si>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</si>
  <si>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</si>
  <si>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</si>
  <si>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</si>
  <si>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</si>
  <si>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</si>
  <si>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</si>
  <si>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</si>
  <si>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</si>
  <si>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</si>
  <si>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</si>
  <si>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</si>
  <si>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</si>
  <si>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</si>
  <si>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</si>
  <si>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</si>
  <si>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</si>
  <si>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</si>
  <si>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</si>
  <si>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</si>
  <si>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</si>
  <si>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</si>
  <si>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</si>
  <si>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</si>
  <si>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</si>
  <si>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</si>
  <si>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</si>
  <si>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</si>
  <si>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</si>
  <si>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</si>
  <si>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</si>
  <si>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</si>
  <si>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</si>
  <si>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</si>
  <si>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</si>
  <si>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</si>
  <si>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</si>
  <si>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</si>
  <si>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</si>
  <si>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</si>
  <si>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</si>
  <si>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</si>
  <si>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</si>
  <si>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</si>
  <si>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</si>
  <si>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</si>
  <si>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</si>
  <si>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</si>
  <si>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</si>
  <si>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</si>
  <si>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</si>
  <si>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</si>
  <si>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</si>
  <si>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</si>
  <si>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</si>
  <si>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</si>
  <si>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</si>
  <si>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</si>
  <si>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</si>
  <si>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</si>
  <si>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</si>
  <si>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</si>
  <si>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</si>
  <si>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</si>
  <si>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</si>
  <si>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</si>
  <si>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</si>
  <si>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</si>
  <si>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</si>
  <si>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</si>
  <si>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</si>
  <si>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</si>
  <si>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</si>
  <si>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</si>
  <si>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</si>
  <si>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</si>
  <si>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</si>
  <si>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</si>
  <si>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</si>
  <si>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</si>
  <si>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</si>
  <si>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</si>
  <si>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</si>
  <si>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</si>
  <si>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</si>
  <si>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</si>
  <si>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</si>
  <si>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</si>
  <si>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</si>
  <si>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</si>
  <si>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</si>
  <si>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</si>
  <si>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</si>
  <si>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</si>
  <si>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</si>
  <si>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</si>
  <si>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</si>
  <si>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</si>
  <si>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</si>
  <si>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</si>
  <si>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</si>
  <si>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</si>
  <si>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</si>
  <si>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</si>
  <si>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</si>
  <si>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</si>
  <si>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</si>
  <si>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</si>
  <si>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</si>
  <si>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</si>
  <si>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</si>
  <si>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</si>
  <si>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</si>
  <si>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</si>
  <si>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</si>
  <si>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</si>
  <si>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</si>
  <si>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</si>
  <si>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</si>
  <si>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</si>
  <si>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</si>
  <si>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</si>
  <si>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</si>
  <si>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</si>
  <si>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</si>
  <si>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</si>
  <si>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</si>
  <si>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</si>
  <si>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</si>
  <si>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</si>
  <si>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</si>
  <si>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</si>
  <si>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</si>
  <si>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</si>
  <si>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</si>
  <si>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</si>
  <si>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</si>
  <si>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</si>
  <si>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</si>
  <si>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</si>
  <si>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</si>
  <si>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</si>
  <si>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포항시 자동차 등록현황 (2011. 3. 31현재)</t>
  </si>
  <si>
    <t>포항시 남구 자동차 등록현황 (2011. 3. 31현재)</t>
  </si>
  <si>
    <t>포항시 북구 자동차 등록현황 (2011. 3. 31현재)</t>
  </si>
  <si>
    <t>2011년 건설기계등록 현황(3월)</t>
  </si>
  <si>
    <r>
      <t>경차 및 외제차 현황</t>
    </r>
    <r>
      <rPr>
        <b/>
        <u val="single"/>
        <sz val="14"/>
        <color indexed="10"/>
        <rFont val="돋움"/>
        <family val="3"/>
      </rPr>
      <t>(11.3.31현재)</t>
    </r>
  </si>
  <si>
    <t>19,235(8.7%)</t>
  </si>
  <si>
    <t>1,727(0.7%)</t>
  </si>
  <si>
    <t>11.3.31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</si>
</sst>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177" fontId="7" fillId="6" borderId="6" xfId="24" applyNumberFormat="1" applyFont="1" applyFill="1" applyBorder="1" applyAlignment="1">
      <alignment horizontal="right" vertical="center"/>
    </xf>
    <xf numFmtId="176" fontId="7" fillId="5" borderId="5" xfId="29" applyFont="1" applyFill="1" applyBorder="1" applyAlignment="1">
      <alignment horizontal="right" vertical="center"/>
    </xf>
    <xf numFmtId="177" fontId="7" fillId="5" borderId="6" xfId="24" applyNumberFormat="1" applyFont="1" applyFill="1" applyBorder="1" applyAlignment="1">
      <alignment horizontal="right" vertical="center"/>
    </xf>
    <xf numFmtId="176" fontId="12" fillId="0" borderId="7" xfId="29" applyFont="1" applyBorder="1" applyAlignment="1">
      <alignment horizontal="right" vertical="center" shrinkToFit="1"/>
    </xf>
    <xf numFmtId="177" fontId="7" fillId="5" borderId="8" xfId="24" applyNumberFormat="1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E6" sqref="E6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8" t="s">
        <v>270</v>
      </c>
      <c r="B1" s="178"/>
      <c r="C1" s="178"/>
      <c r="D1" s="178"/>
      <c r="E1" s="178"/>
      <c r="F1" s="178"/>
      <c r="G1" s="178"/>
      <c r="H1" s="178"/>
    </row>
    <row r="2" spans="1:8" ht="13.5">
      <c r="A2" s="179" t="s">
        <v>215</v>
      </c>
      <c r="B2" s="179"/>
      <c r="C2" s="179"/>
      <c r="D2" s="179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0" t="s">
        <v>216</v>
      </c>
      <c r="B3" s="180"/>
      <c r="C3" s="180"/>
      <c r="D3" s="180"/>
      <c r="E3" s="9">
        <f>포항시남구!E3+포항시북구!E3</f>
        <v>216435</v>
      </c>
      <c r="F3" s="9">
        <f>포항시남구!F3+포항시북구!F3</f>
        <v>590</v>
      </c>
      <c r="G3" s="9">
        <f>포항시남구!G3+포항시북구!G3</f>
        <v>203322</v>
      </c>
      <c r="H3" s="9">
        <f>포항시남구!H3+포항시북구!H3</f>
        <v>12523</v>
      </c>
    </row>
    <row r="4" spans="1:8" ht="13.5">
      <c r="A4" s="181" t="s">
        <v>47</v>
      </c>
      <c r="B4" s="181"/>
      <c r="C4" s="181"/>
      <c r="D4" s="58" t="s">
        <v>218</v>
      </c>
      <c r="E4" s="59">
        <f>포항시남구!E4+포항시북구!E4</f>
        <v>166202</v>
      </c>
      <c r="F4" s="59">
        <f>포항시남구!F4+포항시북구!F4</f>
        <v>192</v>
      </c>
      <c r="G4" s="59">
        <f>포항시남구!G4+포항시북구!G4</f>
        <v>161922</v>
      </c>
      <c r="H4" s="59">
        <f>포항시남구!H4+포항시북구!H4</f>
        <v>4088</v>
      </c>
    </row>
    <row r="5" spans="1:8" ht="13.5">
      <c r="A5" s="175"/>
      <c r="B5" s="176" t="s">
        <v>48</v>
      </c>
      <c r="C5" s="176"/>
      <c r="D5" s="5" t="s">
        <v>220</v>
      </c>
      <c r="E5" s="17">
        <f>포항시남구!E5+포항시북구!E5</f>
        <v>129735</v>
      </c>
      <c r="F5" s="17">
        <f>포항시남구!F5+포항시북구!F5</f>
        <v>131</v>
      </c>
      <c r="G5" s="17">
        <f>포항시남구!G5+포항시북구!G5</f>
        <v>125648</v>
      </c>
      <c r="H5" s="17">
        <f>포항시남구!H5+포항시북구!H5</f>
        <v>3956</v>
      </c>
    </row>
    <row r="6" spans="1:8" ht="13.5">
      <c r="A6" s="175"/>
      <c r="B6" s="169"/>
      <c r="C6" s="177" t="s">
        <v>50</v>
      </c>
      <c r="D6" s="62" t="s">
        <v>220</v>
      </c>
      <c r="E6" s="63">
        <f>포항시남구!E6+포항시북구!E6</f>
        <v>128008</v>
      </c>
      <c r="F6" s="63">
        <f>포항시남구!F6+포항시북구!F6</f>
        <v>131</v>
      </c>
      <c r="G6" s="63">
        <f>포항시남구!G6+포항시북구!G6</f>
        <v>123932</v>
      </c>
      <c r="H6" s="63">
        <f>포항시남구!H6+포항시북구!H6</f>
        <v>3945</v>
      </c>
    </row>
    <row r="7" spans="1:8" ht="13.5">
      <c r="A7" s="175"/>
      <c r="B7" s="169"/>
      <c r="C7" s="177"/>
      <c r="D7" s="2" t="s">
        <v>51</v>
      </c>
      <c r="E7" s="10">
        <f>포항시남구!E7+포항시북구!E7</f>
        <v>11878</v>
      </c>
      <c r="F7" s="10">
        <f>포항시남구!F7+포항시북구!F7</f>
        <v>1</v>
      </c>
      <c r="G7" s="10">
        <f>포항시남구!G7+포항시북구!G7</f>
        <v>11870</v>
      </c>
      <c r="H7" s="10">
        <f>포항시남구!H7+포항시북구!H7</f>
        <v>7</v>
      </c>
    </row>
    <row r="8" spans="1:8" ht="13.5">
      <c r="A8" s="175"/>
      <c r="B8" s="169"/>
      <c r="C8" s="177"/>
      <c r="D8" s="2" t="s">
        <v>52</v>
      </c>
      <c r="E8" s="10">
        <f>포항시남구!E8+포항시북구!E8</f>
        <v>7357</v>
      </c>
      <c r="F8" s="10">
        <f>포항시남구!F8+포항시북구!F8</f>
        <v>6</v>
      </c>
      <c r="G8" s="10">
        <f>포항시남구!G8+포항시북구!G8</f>
        <v>7331</v>
      </c>
      <c r="H8" s="10">
        <f>포항시남구!H8+포항시북구!H8</f>
        <v>20</v>
      </c>
    </row>
    <row r="9" spans="1:8" ht="13.5">
      <c r="A9" s="175"/>
      <c r="B9" s="169"/>
      <c r="C9" s="177"/>
      <c r="D9" s="2" t="s">
        <v>53</v>
      </c>
      <c r="E9" s="10">
        <f>포항시남구!E9+포항시북구!E9</f>
        <v>28646</v>
      </c>
      <c r="F9" s="10">
        <f>포항시남구!F9+포항시북구!F9</f>
        <v>40</v>
      </c>
      <c r="G9" s="10">
        <f>포항시남구!G9+포항시북구!G9</f>
        <v>28576</v>
      </c>
      <c r="H9" s="10">
        <f>포항시남구!H9+포항시북구!H9</f>
        <v>30</v>
      </c>
    </row>
    <row r="10" spans="1:8" ht="13.5">
      <c r="A10" s="175"/>
      <c r="B10" s="169"/>
      <c r="C10" s="177"/>
      <c r="D10" s="2" t="s">
        <v>54</v>
      </c>
      <c r="E10" s="10">
        <f>포항시남구!E10+포항시북구!E10</f>
        <v>63093</v>
      </c>
      <c r="F10" s="10">
        <f>포항시남구!F10+포항시북구!F10</f>
        <v>81</v>
      </c>
      <c r="G10" s="10">
        <f>포항시남구!G10+포항시북구!G10</f>
        <v>59729</v>
      </c>
      <c r="H10" s="10">
        <f>포항시남구!H10+포항시북구!H10</f>
        <v>3283</v>
      </c>
    </row>
    <row r="11" spans="1:8" ht="13.5">
      <c r="A11" s="175"/>
      <c r="B11" s="169"/>
      <c r="C11" s="177"/>
      <c r="D11" s="2" t="s">
        <v>55</v>
      </c>
      <c r="E11" s="10">
        <f>포항시남구!E11+포항시북구!E11</f>
        <v>4807</v>
      </c>
      <c r="F11" s="10">
        <f>포항시남구!F11+포항시북구!F11</f>
        <v>1</v>
      </c>
      <c r="G11" s="10">
        <f>포항시남구!G11+포항시북구!G11</f>
        <v>4789</v>
      </c>
      <c r="H11" s="10">
        <f>포항시남구!H11+포항시북구!H11</f>
        <v>17</v>
      </c>
    </row>
    <row r="12" spans="1:8" ht="13.5">
      <c r="A12" s="175"/>
      <c r="B12" s="169"/>
      <c r="C12" s="177"/>
      <c r="D12" s="2" t="s">
        <v>56</v>
      </c>
      <c r="E12" s="10">
        <f>포항시남구!E12+포항시북구!E12</f>
        <v>8790</v>
      </c>
      <c r="F12" s="10">
        <f>포항시남구!F12+포항시북구!F12</f>
        <v>2</v>
      </c>
      <c r="G12" s="10">
        <f>포항시남구!G12+포항시북구!G12</f>
        <v>8263</v>
      </c>
      <c r="H12" s="10">
        <f>포항시남구!H12+포항시북구!H12</f>
        <v>525</v>
      </c>
    </row>
    <row r="13" spans="1:8" ht="13.5">
      <c r="A13" s="175"/>
      <c r="B13" s="169"/>
      <c r="C13" s="177"/>
      <c r="D13" s="2" t="s">
        <v>57</v>
      </c>
      <c r="E13" s="10">
        <f>포항시남구!E13+포항시북구!E13</f>
        <v>2816</v>
      </c>
      <c r="F13" s="10">
        <f>포항시남구!F13+포항시북구!F13</f>
        <v>0</v>
      </c>
      <c r="G13" s="10">
        <f>포항시남구!G13+포항시북구!G13</f>
        <v>2769</v>
      </c>
      <c r="H13" s="10">
        <f>포항시남구!H13+포항시북구!H13</f>
        <v>47</v>
      </c>
    </row>
    <row r="14" spans="1:8" ht="13.5">
      <c r="A14" s="175"/>
      <c r="B14" s="169"/>
      <c r="C14" s="177"/>
      <c r="D14" s="2" t="s">
        <v>58</v>
      </c>
      <c r="E14" s="10">
        <f>포항시남구!E14+포항시북구!E14</f>
        <v>516</v>
      </c>
      <c r="F14" s="10">
        <f>포항시남구!F14+포항시북구!F14</f>
        <v>0</v>
      </c>
      <c r="G14" s="10">
        <f>포항시남구!G14+포항시북구!G14</f>
        <v>500</v>
      </c>
      <c r="H14" s="10">
        <f>포항시남구!H14+포항시북구!H14</f>
        <v>16</v>
      </c>
    </row>
    <row r="15" spans="1:8" ht="13.5">
      <c r="A15" s="175"/>
      <c r="B15" s="169"/>
      <c r="C15" s="177"/>
      <c r="D15" s="2" t="s">
        <v>59</v>
      </c>
      <c r="E15" s="10">
        <f>포항시남구!E15+포항시북구!E15</f>
        <v>62</v>
      </c>
      <c r="F15" s="10">
        <f>포항시남구!F15+포항시북구!F15</f>
        <v>0</v>
      </c>
      <c r="G15" s="10">
        <f>포항시남구!G15+포항시북구!G15</f>
        <v>62</v>
      </c>
      <c r="H15" s="10">
        <f>포항시남구!H15+포항시북구!H15</f>
        <v>0</v>
      </c>
    </row>
    <row r="16" spans="1:8" ht="13.5">
      <c r="A16" s="175"/>
      <c r="B16" s="169"/>
      <c r="C16" s="177"/>
      <c r="D16" s="2" t="s">
        <v>60</v>
      </c>
      <c r="E16" s="10">
        <f>포항시남구!E16+포항시북구!E16</f>
        <v>41</v>
      </c>
      <c r="F16" s="10">
        <f>포항시남구!F16+포항시북구!F16</f>
        <v>0</v>
      </c>
      <c r="G16" s="10">
        <f>포항시남구!G16+포항시북구!G16</f>
        <v>41</v>
      </c>
      <c r="H16" s="10">
        <f>포항시남구!H16+포항시북구!H16</f>
        <v>0</v>
      </c>
    </row>
    <row r="17" spans="1:8" ht="13.5">
      <c r="A17" s="175"/>
      <c r="B17" s="169"/>
      <c r="C17" s="177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5"/>
      <c r="B18" s="169"/>
      <c r="C18" s="169" t="s">
        <v>62</v>
      </c>
      <c r="D18" s="64" t="s">
        <v>220</v>
      </c>
      <c r="E18" s="65">
        <f>포항시남구!E18+포항시북구!E18</f>
        <v>1727</v>
      </c>
      <c r="F18" s="65">
        <f>포항시남구!F18+포항시북구!F18</f>
        <v>0</v>
      </c>
      <c r="G18" s="65">
        <f>포항시남구!G18+포항시북구!G18</f>
        <v>1716</v>
      </c>
      <c r="H18" s="65">
        <f>포항시남구!H18+포항시북구!H18</f>
        <v>11</v>
      </c>
    </row>
    <row r="19" spans="1:8" ht="13.5">
      <c r="A19" s="175"/>
      <c r="B19" s="169"/>
      <c r="C19" s="169"/>
      <c r="D19" s="2" t="s">
        <v>52</v>
      </c>
      <c r="E19" s="10">
        <f>포항시남구!E19+포항시북구!E19</f>
        <v>5</v>
      </c>
      <c r="F19" s="10">
        <f>포항시남구!F19+포항시북구!F19</f>
        <v>0</v>
      </c>
      <c r="G19" s="10">
        <f>포항시남구!G19+포항시북구!G19</f>
        <v>5</v>
      </c>
      <c r="H19" s="10">
        <f>포항시남구!H19+포항시북구!H19</f>
        <v>0</v>
      </c>
    </row>
    <row r="20" spans="1:8" ht="13.5">
      <c r="A20" s="175"/>
      <c r="B20" s="169"/>
      <c r="C20" s="169"/>
      <c r="D20" s="2" t="s">
        <v>53</v>
      </c>
      <c r="E20" s="10">
        <f>포항시남구!E20+포항시북구!E20</f>
        <v>24</v>
      </c>
      <c r="F20" s="10">
        <f>포항시남구!F20+포항시북구!F20</f>
        <v>0</v>
      </c>
      <c r="G20" s="10">
        <f>포항시남구!G20+포항시북구!G20</f>
        <v>24</v>
      </c>
      <c r="H20" s="10">
        <f>포항시남구!H20+포항시북구!H20</f>
        <v>0</v>
      </c>
    </row>
    <row r="21" spans="1:8" ht="13.5">
      <c r="A21" s="175"/>
      <c r="B21" s="169"/>
      <c r="C21" s="169"/>
      <c r="D21" s="2" t="s">
        <v>54</v>
      </c>
      <c r="E21" s="10">
        <f>포항시남구!E21+포항시북구!E21</f>
        <v>462</v>
      </c>
      <c r="F21" s="10">
        <f>포항시남구!F21+포항시북구!F21</f>
        <v>0</v>
      </c>
      <c r="G21" s="10">
        <f>포항시남구!G21+포항시북구!G21</f>
        <v>460</v>
      </c>
      <c r="H21" s="10">
        <f>포항시남구!H21+포항시북구!H21</f>
        <v>2</v>
      </c>
    </row>
    <row r="22" spans="1:8" ht="13.5">
      <c r="A22" s="175"/>
      <c r="B22" s="169"/>
      <c r="C22" s="169"/>
      <c r="D22" s="2" t="s">
        <v>55</v>
      </c>
      <c r="E22" s="10">
        <f>포항시남구!E22+포항시북구!E22</f>
        <v>292</v>
      </c>
      <c r="F22" s="10">
        <f>포항시남구!F22+포항시북구!F22</f>
        <v>0</v>
      </c>
      <c r="G22" s="10">
        <f>포항시남구!G22+포항시북구!G22</f>
        <v>292</v>
      </c>
      <c r="H22" s="10">
        <f>포항시남구!H22+포항시북구!H22</f>
        <v>0</v>
      </c>
    </row>
    <row r="23" spans="1:8" ht="13.5">
      <c r="A23" s="175"/>
      <c r="B23" s="169"/>
      <c r="C23" s="169"/>
      <c r="D23" s="2" t="s">
        <v>56</v>
      </c>
      <c r="E23" s="10">
        <f>포항시남구!E23+포항시북구!E23</f>
        <v>377</v>
      </c>
      <c r="F23" s="10">
        <f>포항시남구!F23+포항시북구!F23</f>
        <v>0</v>
      </c>
      <c r="G23" s="10">
        <f>포항시남구!G23+포항시북구!G23</f>
        <v>372</v>
      </c>
      <c r="H23" s="10">
        <f>포항시남구!H23+포항시북구!H23</f>
        <v>5</v>
      </c>
    </row>
    <row r="24" spans="1:8" ht="13.5">
      <c r="A24" s="175"/>
      <c r="B24" s="169"/>
      <c r="C24" s="169"/>
      <c r="D24" s="2" t="s">
        <v>57</v>
      </c>
      <c r="E24" s="10">
        <f>포항시남구!E24+포항시북구!E24</f>
        <v>292</v>
      </c>
      <c r="F24" s="10">
        <f>포항시남구!F24+포항시북구!F24</f>
        <v>0</v>
      </c>
      <c r="G24" s="10">
        <f>포항시남구!G24+포항시북구!G24</f>
        <v>288</v>
      </c>
      <c r="H24" s="10">
        <f>포항시남구!H24+포항시북구!H24</f>
        <v>4</v>
      </c>
    </row>
    <row r="25" spans="1:8" ht="13.5">
      <c r="A25" s="175"/>
      <c r="B25" s="169"/>
      <c r="C25" s="169"/>
      <c r="D25" s="2" t="s">
        <v>58</v>
      </c>
      <c r="E25" s="10">
        <f>포항시남구!E25+포항시북구!E25</f>
        <v>127</v>
      </c>
      <c r="F25" s="10">
        <f>포항시남구!F25+포항시북구!F25</f>
        <v>0</v>
      </c>
      <c r="G25" s="10">
        <f>포항시남구!G25+포항시북구!G25</f>
        <v>127</v>
      </c>
      <c r="H25" s="10">
        <f>포항시남구!H25+포항시북구!H25</f>
        <v>0</v>
      </c>
    </row>
    <row r="26" spans="1:8" ht="13.5">
      <c r="A26" s="175"/>
      <c r="B26" s="169"/>
      <c r="C26" s="169"/>
      <c r="D26" s="2" t="s">
        <v>59</v>
      </c>
      <c r="E26" s="10">
        <f>포항시남구!E26+포항시북구!E26</f>
        <v>74</v>
      </c>
      <c r="F26" s="10">
        <f>포항시남구!F26+포항시북구!F26</f>
        <v>0</v>
      </c>
      <c r="G26" s="10">
        <f>포항시남구!G26+포항시북구!G26</f>
        <v>74</v>
      </c>
      <c r="H26" s="10">
        <f>포항시남구!H26+포항시북구!H26</f>
        <v>0</v>
      </c>
    </row>
    <row r="27" spans="1:8" ht="13.5">
      <c r="A27" s="175"/>
      <c r="B27" s="169"/>
      <c r="C27" s="169"/>
      <c r="D27" s="2" t="s">
        <v>60</v>
      </c>
      <c r="E27" s="10">
        <f>포항시남구!E27+포항시북구!E27</f>
        <v>45</v>
      </c>
      <c r="F27" s="10">
        <f>포항시남구!F27+포항시북구!F27</f>
        <v>0</v>
      </c>
      <c r="G27" s="10">
        <f>포항시남구!G27+포항시북구!G27</f>
        <v>45</v>
      </c>
      <c r="H27" s="10">
        <f>포항시남구!H27+포항시북구!H27</f>
        <v>0</v>
      </c>
    </row>
    <row r="28" spans="1:8" ht="13.5">
      <c r="A28" s="175"/>
      <c r="B28" s="169"/>
      <c r="C28" s="169"/>
      <c r="D28" s="2" t="s">
        <v>61</v>
      </c>
      <c r="E28" s="10">
        <f>포항시남구!E28+포항시북구!E28</f>
        <v>29</v>
      </c>
      <c r="F28" s="10">
        <f>포항시남구!F28+포항시북구!F28</f>
        <v>0</v>
      </c>
      <c r="G28" s="10">
        <f>포항시남구!G28+포항시북구!G28</f>
        <v>29</v>
      </c>
      <c r="H28" s="10">
        <f>포항시남구!H28+포항시북구!H28</f>
        <v>0</v>
      </c>
    </row>
    <row r="29" spans="1:8" ht="13.5">
      <c r="A29" s="175"/>
      <c r="B29" s="169" t="s">
        <v>63</v>
      </c>
      <c r="C29" s="169"/>
      <c r="D29" s="5" t="s">
        <v>221</v>
      </c>
      <c r="E29" s="17">
        <f>포항시남구!E29+포항시북구!E29</f>
        <v>248</v>
      </c>
      <c r="F29" s="17">
        <f>포항시남구!F29+포항시북구!F29</f>
        <v>2</v>
      </c>
      <c r="G29" s="17">
        <f>포항시남구!G29+포항시북구!G29</f>
        <v>240</v>
      </c>
      <c r="H29" s="17">
        <f>포항시남구!H29+포항시북구!H29</f>
        <v>6</v>
      </c>
    </row>
    <row r="30" spans="1:8" ht="13.5">
      <c r="A30" s="175"/>
      <c r="B30" s="169"/>
      <c r="C30" s="169"/>
      <c r="D30" s="2" t="s">
        <v>53</v>
      </c>
      <c r="E30" s="10">
        <f>포항시남구!E30+포항시북구!E30</f>
        <v>205</v>
      </c>
      <c r="F30" s="10">
        <f>포항시남구!F30+포항시북구!F30</f>
        <v>2</v>
      </c>
      <c r="G30" s="10">
        <f>포항시남구!G30+포항시북구!G30</f>
        <v>202</v>
      </c>
      <c r="H30" s="10">
        <f>포항시남구!H30+포항시북구!H30</f>
        <v>1</v>
      </c>
    </row>
    <row r="31" spans="1:8" ht="13.5">
      <c r="A31" s="175"/>
      <c r="B31" s="169"/>
      <c r="C31" s="169"/>
      <c r="D31" s="2" t="s">
        <v>55</v>
      </c>
      <c r="E31" s="10">
        <f>포항시남구!E31+포항시북구!E31</f>
        <v>35</v>
      </c>
      <c r="F31" s="10">
        <f>포항시남구!F31+포항시북구!F31</f>
        <v>0</v>
      </c>
      <c r="G31" s="10">
        <f>포항시남구!G31+포항시북구!G31</f>
        <v>35</v>
      </c>
      <c r="H31" s="10">
        <f>포항시남구!H31+포항시북구!H31</f>
        <v>0</v>
      </c>
    </row>
    <row r="32" spans="1:8" ht="13.5">
      <c r="A32" s="175"/>
      <c r="B32" s="169"/>
      <c r="C32" s="169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75"/>
      <c r="B33" s="169"/>
      <c r="C33" s="169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75"/>
      <c r="B34" s="169" t="s">
        <v>65</v>
      </c>
      <c r="C34" s="169"/>
      <c r="D34" s="5" t="s">
        <v>221</v>
      </c>
      <c r="E34" s="17">
        <f>포항시남구!E34+포항시북구!E34</f>
        <v>25324</v>
      </c>
      <c r="F34" s="17">
        <f>포항시남구!F34+포항시북구!F34</f>
        <v>43</v>
      </c>
      <c r="G34" s="17">
        <f>포항시남구!G34+포항시북구!G34</f>
        <v>25168</v>
      </c>
      <c r="H34" s="17">
        <f>포항시남구!H34+포항시북구!H34</f>
        <v>113</v>
      </c>
    </row>
    <row r="35" spans="1:8" ht="13.5">
      <c r="A35" s="175"/>
      <c r="B35" s="169"/>
      <c r="C35" s="169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75"/>
      <c r="B36" s="169"/>
      <c r="C36" s="169"/>
      <c r="D36" s="2" t="s">
        <v>54</v>
      </c>
      <c r="E36" s="10">
        <f>포항시남구!E36+포항시북구!E36</f>
        <v>13520</v>
      </c>
      <c r="F36" s="10">
        <f>포항시남구!F36+포항시북구!F36</f>
        <v>12</v>
      </c>
      <c r="G36" s="10">
        <f>포항시남구!G36+포항시북구!G36</f>
        <v>13468</v>
      </c>
      <c r="H36" s="10">
        <f>포항시남구!H36+포항시북구!H36</f>
        <v>40</v>
      </c>
    </row>
    <row r="37" spans="1:8" ht="13.5">
      <c r="A37" s="175"/>
      <c r="B37" s="169"/>
      <c r="C37" s="169"/>
      <c r="D37" s="2" t="s">
        <v>55</v>
      </c>
      <c r="E37" s="10">
        <f>포항시남구!E37+포항시북구!E37</f>
        <v>7296</v>
      </c>
      <c r="F37" s="10">
        <f>포항시남구!F37+포항시북구!F37</f>
        <v>24</v>
      </c>
      <c r="G37" s="10">
        <f>포항시남구!G37+포항시북구!G37</f>
        <v>7217</v>
      </c>
      <c r="H37" s="10">
        <f>포항시남구!H37+포항시북구!H37</f>
        <v>55</v>
      </c>
    </row>
    <row r="38" spans="1:8" ht="13.5">
      <c r="A38" s="175"/>
      <c r="B38" s="169"/>
      <c r="C38" s="169"/>
      <c r="D38" s="2" t="s">
        <v>56</v>
      </c>
      <c r="E38" s="10">
        <f>포항시남구!E38+포항시북구!E38</f>
        <v>4388</v>
      </c>
      <c r="F38" s="10">
        <f>포항시남구!F38+포항시북구!F38</f>
        <v>7</v>
      </c>
      <c r="G38" s="10">
        <f>포항시남구!G38+포항시북구!G38</f>
        <v>4364</v>
      </c>
      <c r="H38" s="10">
        <f>포항시남구!H38+포항시북구!H38</f>
        <v>17</v>
      </c>
    </row>
    <row r="39" spans="1:8" ht="13.5">
      <c r="A39" s="175"/>
      <c r="B39" s="169"/>
      <c r="C39" s="169"/>
      <c r="D39" s="2" t="s">
        <v>57</v>
      </c>
      <c r="E39" s="10">
        <f>포항시남구!E39+포항시북구!E39</f>
        <v>35</v>
      </c>
      <c r="F39" s="10">
        <f>포항시남구!F39+포항시북구!F39</f>
        <v>0</v>
      </c>
      <c r="G39" s="10">
        <f>포항시남구!G39+포항시북구!G39</f>
        <v>35</v>
      </c>
      <c r="H39" s="10">
        <f>포항시남구!H39+포항시북구!H39</f>
        <v>0</v>
      </c>
    </row>
    <row r="40" spans="1:8" ht="13.5">
      <c r="A40" s="175"/>
      <c r="B40" s="169"/>
      <c r="C40" s="169"/>
      <c r="D40" s="2" t="s">
        <v>64</v>
      </c>
      <c r="E40" s="10">
        <f>포항시남구!E40+포항시북구!E40</f>
        <v>77</v>
      </c>
      <c r="F40" s="10">
        <f>포항시남구!F40+포항시북구!F40</f>
        <v>0</v>
      </c>
      <c r="G40" s="10">
        <f>포항시남구!G40+포항시북구!G40</f>
        <v>76</v>
      </c>
      <c r="H40" s="10">
        <f>포항시남구!H40+포항시북구!H40</f>
        <v>1</v>
      </c>
    </row>
    <row r="41" spans="1:8" ht="13.5">
      <c r="A41" s="175"/>
      <c r="B41" s="169" t="s">
        <v>66</v>
      </c>
      <c r="C41" s="169"/>
      <c r="D41" s="5" t="s">
        <v>221</v>
      </c>
      <c r="E41" s="17">
        <f>포항시남구!E41+포항시북구!E41</f>
        <v>10895</v>
      </c>
      <c r="F41" s="17">
        <f>포항시남구!F41+포항시북구!F41</f>
        <v>16</v>
      </c>
      <c r="G41" s="17">
        <f>포항시남구!G41+포항시북구!G41</f>
        <v>10866</v>
      </c>
      <c r="H41" s="17">
        <f>포항시남구!H41+포항시북구!H41</f>
        <v>13</v>
      </c>
    </row>
    <row r="42" spans="1:8" ht="13.5">
      <c r="A42" s="175"/>
      <c r="B42" s="169"/>
      <c r="C42" s="169"/>
      <c r="D42" s="2" t="s">
        <v>53</v>
      </c>
      <c r="E42" s="10">
        <f>포항시남구!E42+포항시북구!E42</f>
        <v>3</v>
      </c>
      <c r="F42" s="10">
        <f>포항시남구!F42+포항시북구!F42</f>
        <v>0</v>
      </c>
      <c r="G42" s="10">
        <f>포항시남구!G42+포항시북구!G42</f>
        <v>3</v>
      </c>
      <c r="H42" s="10">
        <f>포항시남구!H42+포항시북구!H42</f>
        <v>0</v>
      </c>
    </row>
    <row r="43" spans="1:8" ht="13.5">
      <c r="A43" s="175"/>
      <c r="B43" s="169"/>
      <c r="C43" s="169"/>
      <c r="D43" s="2" t="s">
        <v>54</v>
      </c>
      <c r="E43" s="10">
        <f>포항시남구!E43+포항시북구!E43</f>
        <v>6918</v>
      </c>
      <c r="F43" s="10">
        <f>포항시남구!F43+포항시북구!F43</f>
        <v>2</v>
      </c>
      <c r="G43" s="10">
        <f>포항시남구!G43+포항시북구!G43</f>
        <v>6914</v>
      </c>
      <c r="H43" s="10">
        <f>포항시남구!H43+포항시북구!H43</f>
        <v>2</v>
      </c>
    </row>
    <row r="44" spans="1:8" ht="13.5">
      <c r="A44" s="175"/>
      <c r="B44" s="169"/>
      <c r="C44" s="169"/>
      <c r="D44" s="2" t="s">
        <v>55</v>
      </c>
      <c r="E44" s="10">
        <f>포항시남구!E44+포항시북구!E44</f>
        <v>1074</v>
      </c>
      <c r="F44" s="10">
        <f>포항시남구!F44+포항시북구!F44</f>
        <v>10</v>
      </c>
      <c r="G44" s="10">
        <f>포항시남구!G44+포항시북구!G44</f>
        <v>1061</v>
      </c>
      <c r="H44" s="10">
        <f>포항시남구!H44+포항시북구!H44</f>
        <v>3</v>
      </c>
    </row>
    <row r="45" spans="1:8" ht="13.5">
      <c r="A45" s="175"/>
      <c r="B45" s="169"/>
      <c r="C45" s="169"/>
      <c r="D45" s="2" t="s">
        <v>56</v>
      </c>
      <c r="E45" s="10">
        <f>포항시남구!E45+포항시북구!E45</f>
        <v>2883</v>
      </c>
      <c r="F45" s="10">
        <f>포항시남구!F45+포항시북구!F45</f>
        <v>4</v>
      </c>
      <c r="G45" s="10">
        <f>포항시남구!G45+포항시북구!G45</f>
        <v>2871</v>
      </c>
      <c r="H45" s="10">
        <f>포항시남구!H45+포항시북구!H45</f>
        <v>8</v>
      </c>
    </row>
    <row r="46" spans="1:8" ht="13.5">
      <c r="A46" s="175"/>
      <c r="B46" s="169"/>
      <c r="C46" s="169"/>
      <c r="D46" s="2" t="s">
        <v>57</v>
      </c>
      <c r="E46" s="10">
        <f>포항시남구!E46+포항시북구!E46</f>
        <v>10</v>
      </c>
      <c r="F46" s="10">
        <f>포항시남구!F46+포항시북구!F46</f>
        <v>0</v>
      </c>
      <c r="G46" s="10">
        <f>포항시남구!G46+포항시북구!G46</f>
        <v>10</v>
      </c>
      <c r="H46" s="10">
        <f>포항시남구!H46+포항시북구!H46</f>
        <v>0</v>
      </c>
    </row>
    <row r="47" spans="1:8" ht="13.5">
      <c r="A47" s="175"/>
      <c r="B47" s="169"/>
      <c r="C47" s="169"/>
      <c r="D47" s="2" t="s">
        <v>64</v>
      </c>
      <c r="E47" s="10">
        <f>포항시남구!E47+포항시북구!E47</f>
        <v>7</v>
      </c>
      <c r="F47" s="10">
        <f>포항시남구!F47+포항시북구!F47</f>
        <v>0</v>
      </c>
      <c r="G47" s="10">
        <f>포항시남구!G47+포항시북구!G47</f>
        <v>7</v>
      </c>
      <c r="H47" s="10">
        <f>포항시남구!H47+포항시북구!H47</f>
        <v>0</v>
      </c>
    </row>
    <row r="48" spans="1:8" ht="13.5">
      <c r="A48" s="173" t="s">
        <v>67</v>
      </c>
      <c r="B48" s="173"/>
      <c r="C48" s="173"/>
      <c r="D48" s="58" t="s">
        <v>217</v>
      </c>
      <c r="E48" s="59">
        <f>포항시남구!E48+포항시북구!E48</f>
        <v>11175</v>
      </c>
      <c r="F48" s="59">
        <f>포항시남구!F48+포항시북구!F48</f>
        <v>122</v>
      </c>
      <c r="G48" s="59">
        <f>포항시남구!G48+포항시북구!G48</f>
        <v>9866</v>
      </c>
      <c r="H48" s="59">
        <f>포항시남구!H48+포항시북구!H48</f>
        <v>1187</v>
      </c>
    </row>
    <row r="49" spans="1:8" ht="13.5">
      <c r="A49" s="174"/>
      <c r="B49" s="169" t="s">
        <v>68</v>
      </c>
      <c r="C49" s="169"/>
      <c r="D49" s="6" t="s">
        <v>221</v>
      </c>
      <c r="E49" s="19">
        <f>포항시남구!E49+포항시북구!E49</f>
        <v>11038</v>
      </c>
      <c r="F49" s="19">
        <f>포항시남구!F49+포항시북구!F49</f>
        <v>75</v>
      </c>
      <c r="G49" s="19">
        <f>포항시남구!G49+포항시북구!G49</f>
        <v>9782</v>
      </c>
      <c r="H49" s="19">
        <f>포항시남구!H49+포항시북구!H49</f>
        <v>1181</v>
      </c>
    </row>
    <row r="50" spans="1:8" ht="13.5">
      <c r="A50" s="174"/>
      <c r="B50" s="169"/>
      <c r="C50" s="169"/>
      <c r="D50" s="111" t="s">
        <v>69</v>
      </c>
      <c r="E50" s="110">
        <f>포항시남구!E50+포항시북구!E50</f>
        <v>195</v>
      </c>
      <c r="F50" s="110">
        <f>포항시남구!F50+포항시북구!F50</f>
        <v>0</v>
      </c>
      <c r="G50" s="110">
        <f>포항시남구!G50+포항시북구!G50</f>
        <v>0</v>
      </c>
      <c r="H50" s="110">
        <f>포항시남구!H50+포항시북구!H50</f>
        <v>195</v>
      </c>
    </row>
    <row r="51" spans="1:8" ht="13.5">
      <c r="A51" s="174"/>
      <c r="B51" s="169"/>
      <c r="C51" s="169"/>
      <c r="D51" s="111" t="s">
        <v>70</v>
      </c>
      <c r="E51" s="110">
        <f>포항시남구!E51+포항시북구!E51</f>
        <v>303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689</v>
      </c>
    </row>
    <row r="52" spans="1:8" ht="13.5">
      <c r="A52" s="174"/>
      <c r="B52" s="169"/>
      <c r="C52" s="169"/>
      <c r="D52" s="111" t="s">
        <v>71</v>
      </c>
      <c r="E52" s="110">
        <f>포항시남구!E52+포항시북구!E52</f>
        <v>0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163</v>
      </c>
    </row>
    <row r="53" spans="1:8" ht="13.5">
      <c r="A53" s="174"/>
      <c r="B53" s="169"/>
      <c r="C53" s="169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74"/>
      <c r="B54" s="169"/>
      <c r="C54" s="169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74"/>
      <c r="B55" s="169"/>
      <c r="C55" s="169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74"/>
      <c r="B56" s="169" t="s">
        <v>75</v>
      </c>
      <c r="C56" s="169"/>
      <c r="D56" s="111" t="s">
        <v>221</v>
      </c>
      <c r="E56" s="112">
        <f>포항시남구!E56+포항시북구!E56</f>
        <v>9991</v>
      </c>
      <c r="F56" s="112">
        <f>포항시남구!F56+포항시북구!F56</f>
        <v>75</v>
      </c>
      <c r="G56" s="112">
        <f>포항시남구!G56+포항시북구!G56</f>
        <v>9782</v>
      </c>
      <c r="H56" s="112">
        <f>포항시남구!H56+포항시북구!H56</f>
        <v>134</v>
      </c>
    </row>
    <row r="57" spans="1:8" ht="13.5">
      <c r="A57" s="174"/>
      <c r="B57" s="169"/>
      <c r="C57" s="169"/>
      <c r="D57" s="2" t="s">
        <v>76</v>
      </c>
      <c r="E57" s="10">
        <f>포항시남구!E57+포항시북구!E57</f>
        <v>9576</v>
      </c>
      <c r="F57" s="10">
        <f>포항시남구!F57+포항시북구!F57</f>
        <v>43</v>
      </c>
      <c r="G57" s="10">
        <f>포항시남구!G57+포항시북구!G57</f>
        <v>9400</v>
      </c>
      <c r="H57" s="10">
        <f>포항시남구!H57+포항시북구!H57</f>
        <v>133</v>
      </c>
    </row>
    <row r="58" spans="1:8" ht="13.5">
      <c r="A58" s="174"/>
      <c r="B58" s="169"/>
      <c r="C58" s="169"/>
      <c r="D58" s="2" t="s">
        <v>77</v>
      </c>
      <c r="E58" s="10">
        <f>포항시남구!E58+포항시북구!E58</f>
        <v>129</v>
      </c>
      <c r="F58" s="10">
        <f>포항시남구!F58+포항시북구!F58</f>
        <v>11</v>
      </c>
      <c r="G58" s="10">
        <f>포항시남구!G58+포항시북구!G58</f>
        <v>117</v>
      </c>
      <c r="H58" s="10">
        <f>포항시남구!H58+포항시북구!H58</f>
        <v>1</v>
      </c>
    </row>
    <row r="59" spans="1:8" ht="13.5">
      <c r="A59" s="174"/>
      <c r="B59" s="169"/>
      <c r="C59" s="169"/>
      <c r="D59" s="2" t="s">
        <v>78</v>
      </c>
      <c r="E59" s="10">
        <f>포항시남구!E59+포항시북구!E59</f>
        <v>105</v>
      </c>
      <c r="F59" s="10">
        <f>포항시남구!F59+포항시북구!F59</f>
        <v>11</v>
      </c>
      <c r="G59" s="10">
        <f>포항시남구!G59+포항시북구!G59</f>
        <v>94</v>
      </c>
      <c r="H59" s="10">
        <f>포항시남구!H59+포항시북구!H59</f>
        <v>0</v>
      </c>
    </row>
    <row r="60" spans="1:8" ht="13.5">
      <c r="A60" s="174"/>
      <c r="B60" s="169"/>
      <c r="C60" s="169"/>
      <c r="D60" s="2" t="s">
        <v>79</v>
      </c>
      <c r="E60" s="10">
        <f>포항시남구!E60+포항시북구!E60</f>
        <v>175</v>
      </c>
      <c r="F60" s="10">
        <f>포항시남구!F60+포항시북구!F60</f>
        <v>10</v>
      </c>
      <c r="G60" s="10">
        <f>포항시남구!G60+포항시북구!G60</f>
        <v>165</v>
      </c>
      <c r="H60" s="10">
        <f>포항시남구!H60+포항시북구!H60</f>
        <v>0</v>
      </c>
    </row>
    <row r="61" spans="1:8" ht="13.5">
      <c r="A61" s="174"/>
      <c r="B61" s="169"/>
      <c r="C61" s="169"/>
      <c r="D61" s="2" t="s">
        <v>80</v>
      </c>
      <c r="E61" s="10">
        <f>포항시남구!E61+포항시북구!E61</f>
        <v>6</v>
      </c>
      <c r="F61" s="10">
        <f>포항시남구!F61+포항시북구!F61</f>
        <v>0</v>
      </c>
      <c r="G61" s="10">
        <f>포항시남구!G61+포항시북구!G61</f>
        <v>6</v>
      </c>
      <c r="H61" s="10">
        <f>포항시남구!H61+포항시북구!H61</f>
        <v>0</v>
      </c>
    </row>
    <row r="62" spans="1:8" ht="13.5">
      <c r="A62" s="174"/>
      <c r="B62" s="169" t="s">
        <v>81</v>
      </c>
      <c r="C62" s="169"/>
      <c r="D62" s="6" t="s">
        <v>221</v>
      </c>
      <c r="E62" s="19">
        <f>포항시남구!E62+포항시북구!E62</f>
        <v>137</v>
      </c>
      <c r="F62" s="19">
        <f>포항시남구!F62+포항시북구!F62</f>
        <v>47</v>
      </c>
      <c r="G62" s="19">
        <f>포항시남구!G62+포항시북구!G62</f>
        <v>84</v>
      </c>
      <c r="H62" s="19">
        <f>포항시남구!H62+포항시북구!H62</f>
        <v>6</v>
      </c>
    </row>
    <row r="63" spans="1:8" ht="13.5">
      <c r="A63" s="174"/>
      <c r="B63" s="169"/>
      <c r="C63" s="169"/>
      <c r="D63" s="2" t="s">
        <v>82</v>
      </c>
      <c r="E63" s="10">
        <f>포항시남구!E63+포항시북구!E63</f>
        <v>73</v>
      </c>
      <c r="F63" s="10">
        <f>포항시남구!F63+포항시북구!F63</f>
        <v>14</v>
      </c>
      <c r="G63" s="10">
        <f>포항시남구!G63+포항시북구!G63</f>
        <v>59</v>
      </c>
      <c r="H63" s="10">
        <f>포항시남구!H63+포항시북구!H63</f>
        <v>0</v>
      </c>
    </row>
    <row r="64" spans="1:8" ht="13.5">
      <c r="A64" s="174"/>
      <c r="B64" s="169"/>
      <c r="C64" s="169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74"/>
      <c r="B65" s="169"/>
      <c r="C65" s="169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74"/>
      <c r="B66" s="169"/>
      <c r="C66" s="169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74"/>
      <c r="B67" s="169"/>
      <c r="C67" s="169"/>
      <c r="D67" s="2" t="s">
        <v>222</v>
      </c>
      <c r="E67" s="10">
        <f>포항시남구!E67+포항시북구!E67</f>
        <v>57</v>
      </c>
      <c r="F67" s="10">
        <f>포항시남구!F67+포항시북구!F67</f>
        <v>33</v>
      </c>
      <c r="G67" s="10">
        <f>포항시남구!G67+포항시북구!G67</f>
        <v>24</v>
      </c>
      <c r="H67" s="10">
        <f>포항시남구!H67+포항시북구!H67</f>
        <v>0</v>
      </c>
    </row>
    <row r="68" spans="1:8" ht="21.75" customHeight="1">
      <c r="A68" s="173" t="s">
        <v>86</v>
      </c>
      <c r="B68" s="173"/>
      <c r="C68" s="173"/>
      <c r="D68" s="56" t="s">
        <v>218</v>
      </c>
      <c r="E68" s="57">
        <f>포항시남구!E68+포항시북구!E68</f>
        <v>37003</v>
      </c>
      <c r="F68" s="57">
        <f>포항시남구!F68+포항시북구!F68</f>
        <v>261</v>
      </c>
      <c r="G68" s="57">
        <f>포항시남구!G68+포항시북구!G68</f>
        <v>31303</v>
      </c>
      <c r="H68" s="57">
        <f>포항시남구!H68+포항시북구!H68</f>
        <v>5439</v>
      </c>
    </row>
    <row r="69" spans="1:8" ht="13.5">
      <c r="A69" s="170"/>
      <c r="B69" s="169" t="s">
        <v>68</v>
      </c>
      <c r="C69" s="169"/>
      <c r="D69" s="7" t="s">
        <v>221</v>
      </c>
      <c r="E69" s="8">
        <f>포항시남구!E69+포항시북구!E69</f>
        <v>1344</v>
      </c>
      <c r="F69" s="8">
        <f>포항시남구!F69+포항시북구!F69</f>
        <v>8</v>
      </c>
      <c r="G69" s="8">
        <f>포항시남구!G69+포항시북구!G69</f>
        <v>1336</v>
      </c>
      <c r="H69" s="8">
        <f>포항시남구!H69+포항시북구!H69</f>
        <v>0</v>
      </c>
    </row>
    <row r="70" spans="1:8" ht="13.5">
      <c r="A70" s="171"/>
      <c r="B70" s="169"/>
      <c r="C70" s="169"/>
      <c r="D70" s="2" t="s">
        <v>87</v>
      </c>
      <c r="E70" s="18">
        <f>포항시남구!E70+포항시북구!E70</f>
        <v>1344</v>
      </c>
      <c r="F70" s="18">
        <f>포항시남구!F70+포항시북구!F70</f>
        <v>8</v>
      </c>
      <c r="G70" s="18">
        <f>포항시남구!G70+포항시북구!G70</f>
        <v>1336</v>
      </c>
      <c r="H70" s="18">
        <f>포항시남구!H70+포항시북구!H70</f>
        <v>0</v>
      </c>
    </row>
    <row r="71" spans="1:8" ht="13.5">
      <c r="A71" s="171"/>
      <c r="B71" s="169" t="s">
        <v>88</v>
      </c>
      <c r="C71" s="169"/>
      <c r="D71" s="2" t="s">
        <v>49</v>
      </c>
      <c r="E71" s="18">
        <f>포항시남구!E71+포항시북구!E71</f>
        <v>20961</v>
      </c>
      <c r="F71" s="18">
        <f>포항시남구!F71+포항시북구!F71</f>
        <v>75</v>
      </c>
      <c r="G71" s="18">
        <f>포항시남구!G71+포항시북구!G71</f>
        <v>18742</v>
      </c>
      <c r="H71" s="18">
        <f>포항시남구!H71+포항시북구!H71</f>
        <v>2144</v>
      </c>
    </row>
    <row r="72" spans="1:8" ht="13.5">
      <c r="A72" s="171"/>
      <c r="B72" s="169"/>
      <c r="C72" s="169"/>
      <c r="D72" s="2" t="s">
        <v>89</v>
      </c>
      <c r="E72" s="18">
        <f>포항시남구!E72+포항시북구!E72</f>
        <v>16946</v>
      </c>
      <c r="F72" s="18">
        <f>포항시남구!F72+포항시북구!F72</f>
        <v>56</v>
      </c>
      <c r="G72" s="18">
        <f>포항시남구!G72+포항시북구!G72</f>
        <v>16441</v>
      </c>
      <c r="H72" s="18">
        <f>포항시남구!H72+포항시북구!H72</f>
        <v>449</v>
      </c>
    </row>
    <row r="73" spans="1:8" ht="13.5">
      <c r="A73" s="171"/>
      <c r="B73" s="169"/>
      <c r="C73" s="169"/>
      <c r="D73" s="2" t="s">
        <v>90</v>
      </c>
      <c r="E73" s="18">
        <f>포항시남구!E73+포항시북구!E73</f>
        <v>1249</v>
      </c>
      <c r="F73" s="18">
        <f>포항시남구!F73+포항시북구!F73</f>
        <v>10</v>
      </c>
      <c r="G73" s="18">
        <f>포항시남구!G73+포항시북구!G73</f>
        <v>1143</v>
      </c>
      <c r="H73" s="18">
        <f>포항시남구!H73+포항시북구!H73</f>
        <v>96</v>
      </c>
    </row>
    <row r="74" spans="1:8" ht="13.5">
      <c r="A74" s="171"/>
      <c r="B74" s="169"/>
      <c r="C74" s="169"/>
      <c r="D74" s="2" t="s">
        <v>91</v>
      </c>
      <c r="E74" s="18">
        <f>포항시남구!E74+포항시북구!E74</f>
        <v>802</v>
      </c>
      <c r="F74" s="18">
        <f>포항시남구!F74+포항시북구!F74</f>
        <v>5</v>
      </c>
      <c r="G74" s="18">
        <f>포항시남구!G74+포항시북구!G74</f>
        <v>403</v>
      </c>
      <c r="H74" s="18">
        <f>포항시남구!H74+포항시북구!H74</f>
        <v>394</v>
      </c>
    </row>
    <row r="75" spans="1:8" ht="13.5">
      <c r="A75" s="171"/>
      <c r="B75" s="169"/>
      <c r="C75" s="169"/>
      <c r="D75" s="2" t="s">
        <v>92</v>
      </c>
      <c r="E75" s="18">
        <f>포항시남구!E75+포항시북구!E75</f>
        <v>646</v>
      </c>
      <c r="F75" s="18">
        <f>포항시남구!F75+포항시북구!F75</f>
        <v>3</v>
      </c>
      <c r="G75" s="18">
        <f>포항시남구!G75+포항시북구!G75</f>
        <v>489</v>
      </c>
      <c r="H75" s="18">
        <f>포항시남구!H75+포항시북구!H75</f>
        <v>154</v>
      </c>
    </row>
    <row r="76" spans="1:8" ht="13.5">
      <c r="A76" s="171"/>
      <c r="B76" s="169"/>
      <c r="C76" s="169"/>
      <c r="D76" s="2" t="s">
        <v>93</v>
      </c>
      <c r="E76" s="18">
        <f>포항시남구!E76+포항시북구!E76</f>
        <v>71</v>
      </c>
      <c r="F76" s="18">
        <f>포항시남구!F76+포항시북구!F76</f>
        <v>1</v>
      </c>
      <c r="G76" s="18">
        <f>포항시남구!G76+포항시북구!G76</f>
        <v>51</v>
      </c>
      <c r="H76" s="18">
        <f>포항시남구!H76+포항시북구!H76</f>
        <v>19</v>
      </c>
    </row>
    <row r="77" spans="1:8" ht="13.5">
      <c r="A77" s="171"/>
      <c r="B77" s="169"/>
      <c r="C77" s="169"/>
      <c r="D77" s="2" t="s">
        <v>94</v>
      </c>
      <c r="E77" s="18">
        <f>포항시남구!E77+포항시북구!E77</f>
        <v>142</v>
      </c>
      <c r="F77" s="18">
        <f>포항시남구!F77+포항시북구!F77</f>
        <v>0</v>
      </c>
      <c r="G77" s="18">
        <f>포항시남구!G77+포항시북구!G77</f>
        <v>46</v>
      </c>
      <c r="H77" s="18">
        <f>포항시남구!H77+포항시북구!H77</f>
        <v>96</v>
      </c>
    </row>
    <row r="78" spans="1:8" ht="13.5">
      <c r="A78" s="171"/>
      <c r="B78" s="169"/>
      <c r="C78" s="169"/>
      <c r="D78" s="2" t="s">
        <v>95</v>
      </c>
      <c r="E78" s="18">
        <f>포항시남구!E78+포항시북구!E78</f>
        <v>1105</v>
      </c>
      <c r="F78" s="18">
        <f>포항시남구!F78+포항시북구!F78</f>
        <v>0</v>
      </c>
      <c r="G78" s="18">
        <f>포항시남구!G78+포항시북구!G78</f>
        <v>169</v>
      </c>
      <c r="H78" s="18">
        <f>포항시남구!H78+포항시북구!H78</f>
        <v>936</v>
      </c>
    </row>
    <row r="79" spans="1:8" ht="13.5">
      <c r="A79" s="171"/>
      <c r="B79" s="169" t="s">
        <v>96</v>
      </c>
      <c r="C79" s="169"/>
      <c r="D79" s="7" t="s">
        <v>221</v>
      </c>
      <c r="E79" s="8">
        <f>포항시남구!E79+포항시북구!E79</f>
        <v>434</v>
      </c>
      <c r="F79" s="8">
        <f>포항시남구!F79+포항시북구!F79</f>
        <v>9</v>
      </c>
      <c r="G79" s="8">
        <f>포항시남구!G79+포항시북구!G79</f>
        <v>402</v>
      </c>
      <c r="H79" s="8">
        <f>포항시남구!H79+포항시북구!H79</f>
        <v>23</v>
      </c>
    </row>
    <row r="80" spans="1:8" ht="13.5">
      <c r="A80" s="171"/>
      <c r="B80" s="169"/>
      <c r="C80" s="169"/>
      <c r="D80" s="2" t="s">
        <v>89</v>
      </c>
      <c r="E80" s="18">
        <f>포항시남구!E80+포항시북구!E80</f>
        <v>203</v>
      </c>
      <c r="F80" s="18">
        <f>포항시남구!F80+포항시북구!F80</f>
        <v>1</v>
      </c>
      <c r="G80" s="18">
        <f>포항시남구!G80+포항시북구!G80</f>
        <v>200</v>
      </c>
      <c r="H80" s="18">
        <f>포항시남구!H80+포항시북구!H80</f>
        <v>2</v>
      </c>
    </row>
    <row r="81" spans="1:8" ht="13.5">
      <c r="A81" s="171"/>
      <c r="B81" s="169"/>
      <c r="C81" s="169"/>
      <c r="D81" s="2" t="s">
        <v>91</v>
      </c>
      <c r="E81" s="18">
        <f>포항시남구!E81+포항시북구!E81</f>
        <v>131</v>
      </c>
      <c r="F81" s="18">
        <f>포항시남구!F81+포항시북구!F81</f>
        <v>2</v>
      </c>
      <c r="G81" s="18">
        <f>포항시남구!G81+포항시북구!G81</f>
        <v>123</v>
      </c>
      <c r="H81" s="18">
        <f>포항시남구!H81+포항시북구!H81</f>
        <v>6</v>
      </c>
    </row>
    <row r="82" spans="1:8" ht="13.5">
      <c r="A82" s="171"/>
      <c r="B82" s="169"/>
      <c r="C82" s="169"/>
      <c r="D82" s="2" t="s">
        <v>94</v>
      </c>
      <c r="E82" s="18">
        <f>포항시남구!E82+포항시북구!E82</f>
        <v>81</v>
      </c>
      <c r="F82" s="18">
        <f>포항시남구!F82+포항시북구!F82</f>
        <v>5</v>
      </c>
      <c r="G82" s="18">
        <f>포항시남구!G82+포항시북구!G82</f>
        <v>74</v>
      </c>
      <c r="H82" s="18">
        <f>포항시남구!H82+포항시북구!H82</f>
        <v>2</v>
      </c>
    </row>
    <row r="83" spans="1:8" ht="13.5">
      <c r="A83" s="171"/>
      <c r="B83" s="169"/>
      <c r="C83" s="169"/>
      <c r="D83" s="2" t="s">
        <v>95</v>
      </c>
      <c r="E83" s="18">
        <f>포항시남구!E83+포항시북구!E83</f>
        <v>19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13</v>
      </c>
    </row>
    <row r="84" spans="1:8" ht="13.5">
      <c r="A84" s="171"/>
      <c r="B84" s="169" t="s">
        <v>97</v>
      </c>
      <c r="C84" s="169"/>
      <c r="D84" s="7" t="s">
        <v>221</v>
      </c>
      <c r="E84" s="8">
        <f>포항시남구!E84+포항시북구!E84</f>
        <v>8423</v>
      </c>
      <c r="F84" s="8">
        <f>포항시남구!F84+포항시북구!F84</f>
        <v>27</v>
      </c>
      <c r="G84" s="8">
        <f>포항시남구!G84+포항시북구!G84</f>
        <v>8178</v>
      </c>
      <c r="H84" s="8">
        <f>포항시남구!H84+포항시북구!H84</f>
        <v>218</v>
      </c>
    </row>
    <row r="85" spans="1:8" ht="13.5">
      <c r="A85" s="171"/>
      <c r="B85" s="169"/>
      <c r="C85" s="169"/>
      <c r="D85" s="2" t="s">
        <v>89</v>
      </c>
      <c r="E85" s="18">
        <f>포항시남구!E85+포항시북구!E85</f>
        <v>8340</v>
      </c>
      <c r="F85" s="18">
        <f>포항시남구!F85+포항시북구!F85</f>
        <v>26</v>
      </c>
      <c r="G85" s="18">
        <f>포항시남구!G85+포항시북구!G85</f>
        <v>8102</v>
      </c>
      <c r="H85" s="18">
        <f>포항시남구!H85+포항시북구!H85</f>
        <v>212</v>
      </c>
    </row>
    <row r="86" spans="1:8" ht="13.5">
      <c r="A86" s="171"/>
      <c r="B86" s="169"/>
      <c r="C86" s="169"/>
      <c r="D86" s="2" t="s">
        <v>91</v>
      </c>
      <c r="E86" s="18">
        <f>포항시남구!E86+포항시북구!E86</f>
        <v>80</v>
      </c>
      <c r="F86" s="18">
        <f>포항시남구!F86+포항시북구!F86</f>
        <v>1</v>
      </c>
      <c r="G86" s="18">
        <f>포항시남구!G86+포항시북구!G86</f>
        <v>76</v>
      </c>
      <c r="H86" s="18">
        <f>포항시남구!H86+포항시북구!H86</f>
        <v>3</v>
      </c>
    </row>
    <row r="87" spans="1:8" ht="13.5">
      <c r="A87" s="171"/>
      <c r="B87" s="169"/>
      <c r="C87" s="169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71"/>
      <c r="B88" s="169" t="s">
        <v>99</v>
      </c>
      <c r="C88" s="169"/>
      <c r="D88" s="7" t="s">
        <v>221</v>
      </c>
      <c r="E88" s="8">
        <f>포항시남구!E88+포항시북구!E88</f>
        <v>5841</v>
      </c>
      <c r="F88" s="8">
        <f>포항시남구!F88+포항시북구!F88</f>
        <v>142</v>
      </c>
      <c r="G88" s="8">
        <f>포항시남구!G88+포항시북구!G88</f>
        <v>2645</v>
      </c>
      <c r="H88" s="8">
        <f>포항시남구!H88+포항시북구!H88</f>
        <v>3054</v>
      </c>
    </row>
    <row r="89" spans="1:8" ht="13.5">
      <c r="A89" s="171"/>
      <c r="B89" s="169"/>
      <c r="C89" s="169"/>
      <c r="D89" s="3" t="s">
        <v>157</v>
      </c>
      <c r="E89" s="18">
        <f>포항시남구!E89+포항시북구!E89</f>
        <v>298</v>
      </c>
      <c r="F89" s="18">
        <f>포항시남구!F89+포항시북구!F89</f>
        <v>30</v>
      </c>
      <c r="G89" s="18">
        <f>포항시남구!G89+포항시북구!G89</f>
        <v>234</v>
      </c>
      <c r="H89" s="18">
        <f>포항시남구!H89+포항시북구!H89</f>
        <v>34</v>
      </c>
    </row>
    <row r="90" spans="1:8" ht="13.5">
      <c r="A90" s="171"/>
      <c r="B90" s="169"/>
      <c r="C90" s="169"/>
      <c r="D90" s="3" t="s">
        <v>158</v>
      </c>
      <c r="E90" s="18">
        <f>포항시남구!E90+포항시북구!E90</f>
        <v>27</v>
      </c>
      <c r="F90" s="18">
        <f>포항시남구!F90+포항시북구!F90</f>
        <v>6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71"/>
      <c r="B91" s="169"/>
      <c r="C91" s="169"/>
      <c r="D91" s="3" t="s">
        <v>159</v>
      </c>
      <c r="E91" s="18">
        <f>포항시남구!E91+포항시북구!E91</f>
        <v>27</v>
      </c>
      <c r="F91" s="18">
        <f>포항시남구!F91+포항시북구!F91</f>
        <v>1</v>
      </c>
      <c r="G91" s="18">
        <f>포항시남구!G91+포항시북구!G91</f>
        <v>26</v>
      </c>
      <c r="H91" s="18">
        <f>포항시남구!H91+포항시북구!H91</f>
        <v>0</v>
      </c>
    </row>
    <row r="92" spans="1:8" ht="13.5">
      <c r="A92" s="171"/>
      <c r="B92" s="169"/>
      <c r="C92" s="169"/>
      <c r="D92" s="3" t="s">
        <v>160</v>
      </c>
      <c r="E92" s="18">
        <f>포항시남구!E92+포항시북구!E92</f>
        <v>60</v>
      </c>
      <c r="F92" s="18">
        <f>포항시남구!F92+포항시북구!F92</f>
        <v>41</v>
      </c>
      <c r="G92" s="18">
        <f>포항시남구!G92+포항시북구!G92</f>
        <v>12</v>
      </c>
      <c r="H92" s="18">
        <f>포항시남구!H92+포항시북구!H92</f>
        <v>7</v>
      </c>
    </row>
    <row r="93" spans="1:8" ht="13.5">
      <c r="A93" s="171"/>
      <c r="B93" s="169"/>
      <c r="C93" s="169"/>
      <c r="D93" s="3" t="s">
        <v>161</v>
      </c>
      <c r="E93" s="18">
        <f>포항시남구!E93+포항시북구!E93</f>
        <v>772</v>
      </c>
      <c r="F93" s="18">
        <f>포항시남구!F93+포항시북구!F93</f>
        <v>2</v>
      </c>
      <c r="G93" s="18">
        <f>포항시남구!G93+포항시북구!G93</f>
        <v>752</v>
      </c>
      <c r="H93" s="18">
        <f>포항시남구!H93+포항시북구!H93</f>
        <v>18</v>
      </c>
    </row>
    <row r="94" spans="1:8" ht="13.5">
      <c r="A94" s="171"/>
      <c r="B94" s="169"/>
      <c r="C94" s="169"/>
      <c r="D94" s="3" t="s">
        <v>162</v>
      </c>
      <c r="E94" s="18">
        <f>포항시남구!E94+포항시북구!E94</f>
        <v>31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19</v>
      </c>
    </row>
    <row r="95" spans="1:8" ht="13.5">
      <c r="A95" s="171"/>
      <c r="B95" s="169"/>
      <c r="C95" s="169"/>
      <c r="D95" s="3" t="s">
        <v>163</v>
      </c>
      <c r="E95" s="18">
        <f>포항시남구!E95+포항시북구!E95</f>
        <v>193</v>
      </c>
      <c r="F95" s="18">
        <f>포항시남구!F95+포항시북구!F95</f>
        <v>0</v>
      </c>
      <c r="G95" s="18">
        <f>포항시남구!G95+포항시북구!G95</f>
        <v>188</v>
      </c>
      <c r="H95" s="18">
        <f>포항시남구!H95+포항시북구!H95</f>
        <v>5</v>
      </c>
    </row>
    <row r="96" spans="1:8" ht="13.5">
      <c r="A96" s="171"/>
      <c r="B96" s="169"/>
      <c r="C96" s="169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71"/>
      <c r="B97" s="169"/>
      <c r="C97" s="169"/>
      <c r="D97" s="3" t="s">
        <v>165</v>
      </c>
      <c r="E97" s="18">
        <f>포항시남구!E97+포항시북구!E97</f>
        <v>169</v>
      </c>
      <c r="F97" s="18">
        <f>포항시남구!F97+포항시북구!F97</f>
        <v>0</v>
      </c>
      <c r="G97" s="18">
        <f>포항시남구!G97+포항시북구!G97</f>
        <v>167</v>
      </c>
      <c r="H97" s="18">
        <f>포항시남구!H97+포항시북구!H97</f>
        <v>2</v>
      </c>
    </row>
    <row r="98" spans="1:8" ht="13.5">
      <c r="A98" s="171"/>
      <c r="B98" s="169"/>
      <c r="C98" s="169"/>
      <c r="D98" s="3" t="s">
        <v>166</v>
      </c>
      <c r="E98" s="18">
        <f>포항시남구!E98+포항시북구!E98</f>
        <v>22</v>
      </c>
      <c r="F98" s="18">
        <f>포항시남구!F98+포항시북구!F98</f>
        <v>0</v>
      </c>
      <c r="G98" s="18">
        <f>포항시남구!G98+포항시북구!G98</f>
        <v>19</v>
      </c>
      <c r="H98" s="18">
        <f>포항시남구!H98+포항시북구!H98</f>
        <v>3</v>
      </c>
    </row>
    <row r="99" spans="1:8" ht="13.5">
      <c r="A99" s="171"/>
      <c r="B99" s="169"/>
      <c r="C99" s="169"/>
      <c r="D99" s="3" t="s">
        <v>167</v>
      </c>
      <c r="E99" s="18">
        <f>포항시남구!E99+포항시북구!E99</f>
        <v>103</v>
      </c>
      <c r="F99" s="18">
        <f>포항시남구!F99+포항시북구!F99</f>
        <v>2</v>
      </c>
      <c r="G99" s="18">
        <f>포항시남구!G99+포항시북구!G99</f>
        <v>90</v>
      </c>
      <c r="H99" s="18">
        <f>포항시남구!H99+포항시북구!H99</f>
        <v>11</v>
      </c>
    </row>
    <row r="100" spans="1:8" ht="13.5">
      <c r="A100" s="171"/>
      <c r="B100" s="169"/>
      <c r="C100" s="169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71"/>
      <c r="B101" s="169"/>
      <c r="C101" s="169"/>
      <c r="D101" s="2" t="s">
        <v>265</v>
      </c>
      <c r="E101" s="18">
        <f>포항시남구!E101+포항시북구!E101</f>
        <v>1</v>
      </c>
      <c r="F101" s="18">
        <f>포항시남구!F101+포항시북구!F101</f>
        <v>0</v>
      </c>
      <c r="G101" s="18">
        <f>포항시남구!G101+포항시북구!G101</f>
        <v>1</v>
      </c>
      <c r="H101" s="18">
        <f>포항시남구!H101+포항시북구!H101</f>
        <v>0</v>
      </c>
    </row>
    <row r="102" spans="1:8" ht="13.5">
      <c r="A102" s="171"/>
      <c r="B102" s="169"/>
      <c r="C102" s="169"/>
      <c r="D102" s="3" t="s">
        <v>166</v>
      </c>
      <c r="E102" s="18">
        <f>포항시남구!E102+포항시북구!E102</f>
        <v>101</v>
      </c>
      <c r="F102" s="18">
        <f>포항시남구!F102+포항시북구!F102</f>
        <v>2</v>
      </c>
      <c r="G102" s="18">
        <f>포항시남구!G102+포항시북구!G102</f>
        <v>88</v>
      </c>
      <c r="H102" s="18">
        <f>포항시남구!H102+포항시북구!H102</f>
        <v>11</v>
      </c>
    </row>
    <row r="103" spans="1:8" ht="13.5">
      <c r="A103" s="171"/>
      <c r="B103" s="169"/>
      <c r="C103" s="169"/>
      <c r="D103" s="3" t="s">
        <v>169</v>
      </c>
      <c r="E103" s="18">
        <f>포항시남구!E103+포항시북구!E103</f>
        <v>2938</v>
      </c>
      <c r="F103" s="18">
        <f>포항시남구!F103+포항시북구!F103</f>
        <v>13</v>
      </c>
      <c r="G103" s="18">
        <f>포항시남구!G103+포항시북구!G103</f>
        <v>148</v>
      </c>
      <c r="H103" s="18">
        <f>포항시남구!H103+포항시북구!H103</f>
        <v>2777</v>
      </c>
    </row>
    <row r="104" spans="1:8" ht="13.5">
      <c r="A104" s="171"/>
      <c r="B104" s="169"/>
      <c r="C104" s="169"/>
      <c r="D104" s="3" t="s">
        <v>170</v>
      </c>
      <c r="E104" s="18">
        <f>포항시남구!E104+포항시북구!E104</f>
        <v>146</v>
      </c>
      <c r="F104" s="18">
        <f>포항시남구!F104+포항시북구!F104</f>
        <v>0</v>
      </c>
      <c r="G104" s="18">
        <f>포항시남구!G104+포항시북구!G104</f>
        <v>13</v>
      </c>
      <c r="H104" s="18">
        <f>포항시남구!H104+포항시북구!H104</f>
        <v>133</v>
      </c>
    </row>
    <row r="105" spans="1:8" ht="13.5">
      <c r="A105" s="171"/>
      <c r="B105" s="169"/>
      <c r="C105" s="169"/>
      <c r="D105" s="3" t="s">
        <v>171</v>
      </c>
      <c r="E105" s="18">
        <f>포항시남구!E105+포항시북구!E105</f>
        <v>103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91</v>
      </c>
    </row>
    <row r="106" spans="1:8" ht="13.5">
      <c r="A106" s="171"/>
      <c r="B106" s="169"/>
      <c r="C106" s="169"/>
      <c r="D106" s="3" t="s">
        <v>172</v>
      </c>
      <c r="E106" s="18">
        <f>포항시남구!E106+포항시북구!E106</f>
        <v>1503</v>
      </c>
      <c r="F106" s="18">
        <f>포항시남구!F106+포항시북구!F106</f>
        <v>0</v>
      </c>
      <c r="G106" s="18">
        <f>포항시남구!G106+포항시북구!G106</f>
        <v>34</v>
      </c>
      <c r="H106" s="18">
        <f>포항시남구!H106+포항시북구!H106</f>
        <v>1469</v>
      </c>
    </row>
    <row r="107" spans="1:8" ht="13.5">
      <c r="A107" s="171"/>
      <c r="B107" s="169"/>
      <c r="C107" s="169"/>
      <c r="D107" s="3" t="s">
        <v>173</v>
      </c>
      <c r="E107" s="18">
        <f>포항시남구!E107+포항시북구!E107</f>
        <v>829</v>
      </c>
      <c r="F107" s="18">
        <f>포항시남구!F107+포항시북구!F107</f>
        <v>0</v>
      </c>
      <c r="G107" s="18">
        <f>포항시남구!G107+포항시북구!G107</f>
        <v>10</v>
      </c>
      <c r="H107" s="18">
        <f>포항시남구!H107+포항시북구!H107</f>
        <v>819</v>
      </c>
    </row>
    <row r="108" spans="1:8" ht="13.5">
      <c r="A108" s="171"/>
      <c r="B108" s="169"/>
      <c r="C108" s="169"/>
      <c r="D108" s="3" t="s">
        <v>166</v>
      </c>
      <c r="E108" s="18">
        <f>포항시남구!E108+포항시북구!E108</f>
        <v>357</v>
      </c>
      <c r="F108" s="18">
        <f>포항시남구!F108+포항시북구!F108</f>
        <v>12</v>
      </c>
      <c r="G108" s="18">
        <f>포항시남구!G108+포항시북구!G108</f>
        <v>80</v>
      </c>
      <c r="H108" s="18">
        <f>포항시남구!H108+포항시북구!H108</f>
        <v>265</v>
      </c>
    </row>
    <row r="109" spans="1:8" ht="13.5">
      <c r="A109" s="172"/>
      <c r="B109" s="169"/>
      <c r="C109" s="169"/>
      <c r="D109" s="96" t="s">
        <v>241</v>
      </c>
      <c r="E109" s="18">
        <f>포항시남구!E109+포항시북구!E109</f>
        <v>1392</v>
      </c>
      <c r="F109" s="18">
        <f>포항시남구!F109+포항시북구!F109</f>
        <v>47</v>
      </c>
      <c r="G109" s="18">
        <f>포항시남구!G109+포항시북구!G109</f>
        <v>1163</v>
      </c>
      <c r="H109" s="18">
        <f>포항시남구!H109+포항시북구!H109</f>
        <v>182</v>
      </c>
    </row>
    <row r="110" spans="1:8" ht="18" customHeight="1">
      <c r="A110" s="173" t="s">
        <v>101</v>
      </c>
      <c r="B110" s="173"/>
      <c r="C110" s="173"/>
      <c r="D110" s="56" t="s">
        <v>218</v>
      </c>
      <c r="E110" s="57">
        <f>포항시남구!E110+포항시북구!E110</f>
        <v>2055</v>
      </c>
      <c r="F110" s="57">
        <f>포항시남구!F110+포항시북구!F110</f>
        <v>15</v>
      </c>
      <c r="G110" s="57">
        <f>포항시남구!G110+포항시북구!G110</f>
        <v>231</v>
      </c>
      <c r="H110" s="57">
        <f>포항시남구!H110+포항시북구!H110</f>
        <v>1809</v>
      </c>
    </row>
    <row r="111" spans="1:8" ht="14.25" customHeight="1">
      <c r="A111" s="182"/>
      <c r="B111" s="183" t="s">
        <v>102</v>
      </c>
      <c r="C111" s="184"/>
      <c r="D111" s="54" t="s">
        <v>221</v>
      </c>
      <c r="E111" s="55">
        <f>포항시남구!E111+포항시북구!E111</f>
        <v>116</v>
      </c>
      <c r="F111" s="55">
        <f>포항시남구!F111+포항시북구!F111</f>
        <v>0</v>
      </c>
      <c r="G111" s="55">
        <f>포항시남구!G111+포항시북구!G111</f>
        <v>68</v>
      </c>
      <c r="H111" s="55">
        <f>포항시남구!H111+포항시북구!H111</f>
        <v>48</v>
      </c>
    </row>
    <row r="112" spans="1:8" ht="14.25" customHeight="1">
      <c r="A112" s="182"/>
      <c r="B112" s="185"/>
      <c r="C112" s="186"/>
      <c r="D112" s="3" t="s">
        <v>174</v>
      </c>
      <c r="E112" s="18">
        <f>포항시남구!E112+포항시북구!E112</f>
        <v>115</v>
      </c>
      <c r="F112" s="18">
        <f>포항시남구!F112+포항시북구!F112</f>
        <v>0</v>
      </c>
      <c r="G112" s="18">
        <f>포항시남구!G112+포항시북구!G112</f>
        <v>67</v>
      </c>
      <c r="H112" s="18">
        <f>포항시남구!H112+포항시북구!H112</f>
        <v>48</v>
      </c>
    </row>
    <row r="113" spans="1:8" ht="14.25" customHeight="1">
      <c r="A113" s="182"/>
      <c r="B113" s="187"/>
      <c r="C113" s="188"/>
      <c r="D113" s="2" t="s">
        <v>266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82"/>
      <c r="B114" s="169" t="s">
        <v>103</v>
      </c>
      <c r="C114" s="169"/>
      <c r="D114" s="54" t="s">
        <v>221</v>
      </c>
      <c r="E114" s="55">
        <f>포항시남구!E114+포항시북구!E114</f>
        <v>1781</v>
      </c>
      <c r="F114" s="55">
        <f>포항시남구!F114+포항시북구!F114</f>
        <v>1</v>
      </c>
      <c r="G114" s="55">
        <f>포항시남구!G114+포항시북구!G114</f>
        <v>107</v>
      </c>
      <c r="H114" s="55">
        <f>포항시남구!H114+포항시북구!H114</f>
        <v>1673</v>
      </c>
    </row>
    <row r="115" spans="1:8" ht="13.5">
      <c r="A115" s="182"/>
      <c r="B115" s="169"/>
      <c r="C115" s="169"/>
      <c r="D115" s="3" t="s">
        <v>174</v>
      </c>
      <c r="E115" s="18">
        <f>포항시남구!E115+포항시북구!E115</f>
        <v>21</v>
      </c>
      <c r="F115" s="18">
        <f>포항시남구!F115+포항시북구!F115</f>
        <v>0</v>
      </c>
      <c r="G115" s="18">
        <f>포항시남구!G115+포항시북구!G115</f>
        <v>5</v>
      </c>
      <c r="H115" s="18">
        <f>포항시남구!H115+포항시북구!H115</f>
        <v>16</v>
      </c>
    </row>
    <row r="116" spans="1:8" ht="13.5">
      <c r="A116" s="182"/>
      <c r="B116" s="169"/>
      <c r="C116" s="169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1</v>
      </c>
      <c r="H116" s="18">
        <f>포항시남구!H116+포항시북구!H116</f>
        <v>3</v>
      </c>
    </row>
    <row r="117" spans="1:8" ht="13.5">
      <c r="A117" s="182"/>
      <c r="B117" s="169"/>
      <c r="C117" s="169"/>
      <c r="D117" s="3" t="s">
        <v>176</v>
      </c>
      <c r="E117" s="18">
        <f>포항시남구!E117+포항시북구!E117</f>
        <v>1756</v>
      </c>
      <c r="F117" s="18">
        <f>포항시남구!F117+포항시북구!F117</f>
        <v>1</v>
      </c>
      <c r="G117" s="18">
        <f>포항시남구!G117+포항시북구!G117</f>
        <v>101</v>
      </c>
      <c r="H117" s="18">
        <f>포항시남구!H117+포항시북구!H117</f>
        <v>1654</v>
      </c>
    </row>
    <row r="118" spans="1:8" ht="13.5">
      <c r="A118" s="182"/>
      <c r="B118" s="169" t="s">
        <v>104</v>
      </c>
      <c r="C118" s="169"/>
      <c r="D118" s="54" t="s">
        <v>221</v>
      </c>
      <c r="E118" s="55">
        <f>포항시남구!E118+포항시북구!E118</f>
        <v>158</v>
      </c>
      <c r="F118" s="55">
        <f>포항시남구!F118+포항시북구!F118</f>
        <v>14</v>
      </c>
      <c r="G118" s="55">
        <f>포항시남구!G118+포항시북구!G118</f>
        <v>56</v>
      </c>
      <c r="H118" s="55">
        <f>포항시남구!H118+포항시북구!H118</f>
        <v>88</v>
      </c>
    </row>
    <row r="119" spans="1:8" ht="13.5">
      <c r="A119" s="182"/>
      <c r="B119" s="169"/>
      <c r="C119" s="169"/>
      <c r="D119" s="2" t="s">
        <v>105</v>
      </c>
      <c r="E119" s="18">
        <f>포항시남구!E119+포항시북구!E119</f>
        <v>45</v>
      </c>
      <c r="F119" s="18">
        <f>포항시남구!F119+포항시북구!F119</f>
        <v>0</v>
      </c>
      <c r="G119" s="18">
        <f>포항시남구!G119+포항시북구!G119</f>
        <v>23</v>
      </c>
      <c r="H119" s="18">
        <f>포항시남구!H119+포항시북구!H119</f>
        <v>22</v>
      </c>
    </row>
    <row r="120" spans="1:8" ht="13.5">
      <c r="A120" s="182"/>
      <c r="B120" s="169"/>
      <c r="C120" s="169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82"/>
      <c r="B121" s="169"/>
      <c r="C121" s="169"/>
      <c r="D121" s="2" t="s">
        <v>263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82"/>
      <c r="B122" s="169"/>
      <c r="C122" s="169"/>
      <c r="D122" s="2" t="s">
        <v>100</v>
      </c>
      <c r="E122" s="18">
        <f>포항시남구!E122+포항시북구!E122</f>
        <v>102</v>
      </c>
      <c r="F122" s="18">
        <f>포항시남구!F122+포항시북구!F122</f>
        <v>9</v>
      </c>
      <c r="G122" s="18">
        <f>포항시남구!G122+포항시북구!G122</f>
        <v>30</v>
      </c>
      <c r="H122" s="18">
        <f>포항시남구!H122+포항시북구!H122</f>
        <v>63</v>
      </c>
    </row>
  </sheetData>
  <mergeCells count="29">
    <mergeCell ref="A110:C110"/>
    <mergeCell ref="A111:A122"/>
    <mergeCell ref="B114:C117"/>
    <mergeCell ref="B118:C122"/>
    <mergeCell ref="B111:C113"/>
    <mergeCell ref="A1:H1"/>
    <mergeCell ref="A2:D2"/>
    <mergeCell ref="A3:D3"/>
    <mergeCell ref="A4:C4"/>
    <mergeCell ref="A5:A47"/>
    <mergeCell ref="B5:C5"/>
    <mergeCell ref="B6:B28"/>
    <mergeCell ref="C6:C17"/>
    <mergeCell ref="C18:C28"/>
    <mergeCell ref="B29:C33"/>
    <mergeCell ref="B34:C40"/>
    <mergeCell ref="B41:C47"/>
    <mergeCell ref="A48:C48"/>
    <mergeCell ref="A49:A67"/>
    <mergeCell ref="B49:C55"/>
    <mergeCell ref="B56:C61"/>
    <mergeCell ref="B62:C67"/>
    <mergeCell ref="B84:C87"/>
    <mergeCell ref="B88:C109"/>
    <mergeCell ref="A69:A109"/>
    <mergeCell ref="A68:C68"/>
    <mergeCell ref="B69:C70"/>
    <mergeCell ref="B71:C78"/>
    <mergeCell ref="B79:C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8" sqref="G8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200" t="s">
        <v>271</v>
      </c>
      <c r="B1" s="201"/>
      <c r="C1" s="201"/>
      <c r="D1" s="201"/>
      <c r="E1" s="201"/>
      <c r="F1" s="201"/>
      <c r="G1" s="201"/>
      <c r="H1" s="202"/>
    </row>
    <row r="2" spans="1:8" ht="13.5">
      <c r="A2" s="203" t="s">
        <v>215</v>
      </c>
      <c r="B2" s="204"/>
      <c r="C2" s="204"/>
      <c r="D2" s="204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05" t="s">
        <v>216</v>
      </c>
      <c r="B3" s="206"/>
      <c r="C3" s="206"/>
      <c r="D3" s="206"/>
      <c r="E3" s="116">
        <f>SUM(F3:H3)</f>
        <v>111193</v>
      </c>
      <c r="F3" s="116">
        <f>F4+F48+F68+F110</f>
        <v>301</v>
      </c>
      <c r="G3" s="116">
        <f>G4+G48+G68+G110</f>
        <v>102347</v>
      </c>
      <c r="H3" s="129">
        <f>H4+H48+H68+H110</f>
        <v>8545</v>
      </c>
    </row>
    <row r="4" spans="1:8" ht="13.5">
      <c r="A4" s="207" t="s">
        <v>47</v>
      </c>
      <c r="B4" s="208"/>
      <c r="C4" s="208"/>
      <c r="D4" s="82" t="s">
        <v>217</v>
      </c>
      <c r="E4" s="118">
        <f>SUM(F4:H4)</f>
        <v>82896</v>
      </c>
      <c r="F4" s="131">
        <f>F5+F29+F34+F41</f>
        <v>85</v>
      </c>
      <c r="G4" s="131">
        <f>G5+G29+G34+G41</f>
        <v>81200</v>
      </c>
      <c r="H4" s="132">
        <f>H5+H29+H34+H41</f>
        <v>1611</v>
      </c>
    </row>
    <row r="5" spans="1:8" ht="13.5">
      <c r="A5" s="198"/>
      <c r="B5" s="199" t="s">
        <v>48</v>
      </c>
      <c r="C5" s="199"/>
      <c r="D5" s="83" t="s">
        <v>220</v>
      </c>
      <c r="E5" s="119">
        <f>SUM(F5:H5)</f>
        <v>64508</v>
      </c>
      <c r="F5" s="133">
        <f>F6+F18</f>
        <v>53</v>
      </c>
      <c r="G5" s="133">
        <f>G6+G18</f>
        <v>62891</v>
      </c>
      <c r="H5" s="134">
        <f>H6+H18</f>
        <v>1564</v>
      </c>
    </row>
    <row r="6" spans="1:8" ht="13.5">
      <c r="A6" s="198"/>
      <c r="B6" s="191"/>
      <c r="C6" s="191" t="s">
        <v>50</v>
      </c>
      <c r="D6" s="90" t="s">
        <v>220</v>
      </c>
      <c r="E6" s="121">
        <f>SUM(F6:H6)</f>
        <v>63716</v>
      </c>
      <c r="F6" s="135">
        <f>SUM(F7:F17)</f>
        <v>53</v>
      </c>
      <c r="G6" s="135">
        <f>SUM(G7:G17)</f>
        <v>62108</v>
      </c>
      <c r="H6" s="136">
        <f>SUM(H7:H17)</f>
        <v>1555</v>
      </c>
    </row>
    <row r="7" spans="1:8" ht="13.5">
      <c r="A7" s="198"/>
      <c r="B7" s="191"/>
      <c r="C7" s="191"/>
      <c r="D7" s="79" t="s">
        <v>6</v>
      </c>
      <c r="E7" s="121">
        <f aca="true" t="shared" si="0" ref="E7:E17">SUM(F7:H7)</f>
        <v>5999</v>
      </c>
      <c r="F7" s="137">
        <v>0</v>
      </c>
      <c r="G7" s="137">
        <v>5998</v>
      </c>
      <c r="H7" s="138">
        <v>1</v>
      </c>
    </row>
    <row r="8" spans="1:8" ht="13.5">
      <c r="A8" s="198"/>
      <c r="B8" s="191"/>
      <c r="C8" s="191"/>
      <c r="D8" s="79" t="s">
        <v>52</v>
      </c>
      <c r="E8" s="121">
        <f t="shared" si="0"/>
        <v>3662</v>
      </c>
      <c r="F8" s="137">
        <v>1</v>
      </c>
      <c r="G8" s="137">
        <v>3647</v>
      </c>
      <c r="H8" s="138">
        <v>14</v>
      </c>
    </row>
    <row r="9" spans="1:8" ht="13.5">
      <c r="A9" s="198"/>
      <c r="B9" s="191"/>
      <c r="C9" s="191"/>
      <c r="D9" s="79" t="s">
        <v>53</v>
      </c>
      <c r="E9" s="121">
        <f t="shared" si="0"/>
        <v>14554</v>
      </c>
      <c r="F9" s="137">
        <v>17</v>
      </c>
      <c r="G9" s="137">
        <v>14525</v>
      </c>
      <c r="H9" s="138">
        <v>12</v>
      </c>
    </row>
    <row r="10" spans="1:8" ht="13.5">
      <c r="A10" s="198"/>
      <c r="B10" s="191"/>
      <c r="C10" s="191"/>
      <c r="D10" s="79" t="s">
        <v>54</v>
      </c>
      <c r="E10" s="121">
        <f t="shared" si="0"/>
        <v>30953</v>
      </c>
      <c r="F10" s="137">
        <v>32</v>
      </c>
      <c r="G10" s="137">
        <v>29697</v>
      </c>
      <c r="H10" s="138">
        <v>1224</v>
      </c>
    </row>
    <row r="11" spans="1:8" ht="13.5">
      <c r="A11" s="198"/>
      <c r="B11" s="191"/>
      <c r="C11" s="191"/>
      <c r="D11" s="79" t="s">
        <v>55</v>
      </c>
      <c r="E11" s="121">
        <f t="shared" si="0"/>
        <v>2390</v>
      </c>
      <c r="F11" s="137">
        <v>1</v>
      </c>
      <c r="G11" s="137">
        <v>2382</v>
      </c>
      <c r="H11" s="138">
        <v>7</v>
      </c>
    </row>
    <row r="12" spans="1:8" ht="13.5">
      <c r="A12" s="198"/>
      <c r="B12" s="191"/>
      <c r="C12" s="191"/>
      <c r="D12" s="79" t="s">
        <v>56</v>
      </c>
      <c r="E12" s="121">
        <f t="shared" si="0"/>
        <v>4386</v>
      </c>
      <c r="F12" s="137">
        <v>2</v>
      </c>
      <c r="G12" s="137">
        <v>4124</v>
      </c>
      <c r="H12" s="138">
        <v>260</v>
      </c>
    </row>
    <row r="13" spans="1:8" ht="13.5">
      <c r="A13" s="198"/>
      <c r="B13" s="191"/>
      <c r="C13" s="191"/>
      <c r="D13" s="79" t="s">
        <v>57</v>
      </c>
      <c r="E13" s="121">
        <f t="shared" si="0"/>
        <v>1417</v>
      </c>
      <c r="F13" s="137">
        <v>0</v>
      </c>
      <c r="G13" s="137">
        <v>1394</v>
      </c>
      <c r="H13" s="138">
        <v>23</v>
      </c>
    </row>
    <row r="14" spans="1:8" ht="13.5">
      <c r="A14" s="198"/>
      <c r="B14" s="191"/>
      <c r="C14" s="191"/>
      <c r="D14" s="79" t="s">
        <v>58</v>
      </c>
      <c r="E14" s="121">
        <f t="shared" si="0"/>
        <v>297</v>
      </c>
      <c r="F14" s="137">
        <v>0</v>
      </c>
      <c r="G14" s="137">
        <v>283</v>
      </c>
      <c r="H14" s="138">
        <v>14</v>
      </c>
    </row>
    <row r="15" spans="1:8" ht="13.5">
      <c r="A15" s="198"/>
      <c r="B15" s="191"/>
      <c r="C15" s="191"/>
      <c r="D15" s="79" t="s">
        <v>59</v>
      </c>
      <c r="E15" s="121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198"/>
      <c r="B16" s="191"/>
      <c r="C16" s="191"/>
      <c r="D16" s="79" t="s">
        <v>60</v>
      </c>
      <c r="E16" s="121">
        <f t="shared" si="0"/>
        <v>24</v>
      </c>
      <c r="F16" s="137">
        <v>0</v>
      </c>
      <c r="G16" s="137">
        <v>24</v>
      </c>
      <c r="H16" s="138">
        <v>0</v>
      </c>
    </row>
    <row r="17" spans="1:8" ht="13.5">
      <c r="A17" s="198"/>
      <c r="B17" s="191"/>
      <c r="C17" s="191"/>
      <c r="D17" s="79" t="s">
        <v>61</v>
      </c>
      <c r="E17" s="121">
        <f t="shared" si="0"/>
        <v>1</v>
      </c>
      <c r="F17" s="137">
        <v>0</v>
      </c>
      <c r="G17" s="137">
        <v>1</v>
      </c>
      <c r="H17" s="138">
        <v>0</v>
      </c>
    </row>
    <row r="18" spans="1:8" ht="13.5">
      <c r="A18" s="198"/>
      <c r="B18" s="191"/>
      <c r="C18" s="191" t="s">
        <v>62</v>
      </c>
      <c r="D18" s="90" t="s">
        <v>220</v>
      </c>
      <c r="E18" s="122">
        <f>SUM(F18:H18)</f>
        <v>792</v>
      </c>
      <c r="F18" s="135">
        <f>SUM(F19:F28)</f>
        <v>0</v>
      </c>
      <c r="G18" s="135">
        <f>SUM(G19:G28)</f>
        <v>783</v>
      </c>
      <c r="H18" s="136">
        <f>SUM(H19:H28)</f>
        <v>9</v>
      </c>
    </row>
    <row r="19" spans="1:8" ht="13.5">
      <c r="A19" s="198"/>
      <c r="B19" s="191"/>
      <c r="C19" s="191"/>
      <c r="D19" s="79" t="s">
        <v>52</v>
      </c>
      <c r="E19" s="122">
        <f aca="true" t="shared" si="1" ref="E19:E28">SUM(F19:H19)</f>
        <v>3</v>
      </c>
      <c r="F19" s="137">
        <v>0</v>
      </c>
      <c r="G19" s="137">
        <v>3</v>
      </c>
      <c r="H19" s="138">
        <v>0</v>
      </c>
    </row>
    <row r="20" spans="1:8" ht="13.5">
      <c r="A20" s="198"/>
      <c r="B20" s="191"/>
      <c r="C20" s="191"/>
      <c r="D20" s="79" t="s">
        <v>53</v>
      </c>
      <c r="E20" s="122">
        <f t="shared" si="1"/>
        <v>10</v>
      </c>
      <c r="F20" s="137">
        <v>0</v>
      </c>
      <c r="G20" s="137">
        <v>10</v>
      </c>
      <c r="H20" s="138">
        <v>0</v>
      </c>
    </row>
    <row r="21" spans="1:8" ht="13.5">
      <c r="A21" s="198"/>
      <c r="B21" s="191"/>
      <c r="C21" s="191"/>
      <c r="D21" s="79" t="s">
        <v>54</v>
      </c>
      <c r="E21" s="122">
        <f t="shared" si="1"/>
        <v>200</v>
      </c>
      <c r="F21" s="137">
        <v>0</v>
      </c>
      <c r="G21" s="137">
        <v>199</v>
      </c>
      <c r="H21" s="138">
        <v>1</v>
      </c>
    </row>
    <row r="22" spans="1:8" ht="13.5">
      <c r="A22" s="198"/>
      <c r="B22" s="191"/>
      <c r="C22" s="191"/>
      <c r="D22" s="79" t="s">
        <v>55</v>
      </c>
      <c r="E22" s="122">
        <f t="shared" si="1"/>
        <v>146</v>
      </c>
      <c r="F22" s="137">
        <v>0</v>
      </c>
      <c r="G22" s="137">
        <v>146</v>
      </c>
      <c r="H22" s="138">
        <v>0</v>
      </c>
    </row>
    <row r="23" spans="1:8" ht="13.5">
      <c r="A23" s="198"/>
      <c r="B23" s="191"/>
      <c r="C23" s="191"/>
      <c r="D23" s="79" t="s">
        <v>56</v>
      </c>
      <c r="E23" s="122">
        <f t="shared" si="1"/>
        <v>164</v>
      </c>
      <c r="F23" s="137">
        <v>0</v>
      </c>
      <c r="G23" s="137">
        <v>160</v>
      </c>
      <c r="H23" s="138">
        <v>4</v>
      </c>
    </row>
    <row r="24" spans="1:8" ht="13.5">
      <c r="A24" s="198"/>
      <c r="B24" s="191"/>
      <c r="C24" s="191"/>
      <c r="D24" s="79" t="s">
        <v>57</v>
      </c>
      <c r="E24" s="122">
        <f t="shared" si="1"/>
        <v>135</v>
      </c>
      <c r="F24" s="137">
        <v>0</v>
      </c>
      <c r="G24" s="137">
        <v>131</v>
      </c>
      <c r="H24" s="138">
        <v>4</v>
      </c>
    </row>
    <row r="25" spans="1:8" ht="13.5">
      <c r="A25" s="198"/>
      <c r="B25" s="191"/>
      <c r="C25" s="191"/>
      <c r="D25" s="79" t="s">
        <v>58</v>
      </c>
      <c r="E25" s="122">
        <f t="shared" si="1"/>
        <v>64</v>
      </c>
      <c r="F25" s="137">
        <v>0</v>
      </c>
      <c r="G25" s="137">
        <v>64</v>
      </c>
      <c r="H25" s="138">
        <v>0</v>
      </c>
    </row>
    <row r="26" spans="1:8" ht="13.5">
      <c r="A26" s="198"/>
      <c r="B26" s="191"/>
      <c r="C26" s="191"/>
      <c r="D26" s="79" t="s">
        <v>59</v>
      </c>
      <c r="E26" s="122">
        <f t="shared" si="1"/>
        <v>34</v>
      </c>
      <c r="F26" s="137">
        <v>0</v>
      </c>
      <c r="G26" s="137">
        <v>34</v>
      </c>
      <c r="H26" s="138">
        <v>0</v>
      </c>
    </row>
    <row r="27" spans="1:8" ht="13.5">
      <c r="A27" s="198"/>
      <c r="B27" s="191"/>
      <c r="C27" s="191"/>
      <c r="D27" s="79" t="s">
        <v>60</v>
      </c>
      <c r="E27" s="122">
        <f t="shared" si="1"/>
        <v>25</v>
      </c>
      <c r="F27" s="137">
        <v>0</v>
      </c>
      <c r="G27" s="137">
        <v>25</v>
      </c>
      <c r="H27" s="138">
        <v>0</v>
      </c>
    </row>
    <row r="28" spans="1:8" ht="13.5">
      <c r="A28" s="198"/>
      <c r="B28" s="191"/>
      <c r="C28" s="191"/>
      <c r="D28" s="79" t="s">
        <v>61</v>
      </c>
      <c r="E28" s="122">
        <f t="shared" si="1"/>
        <v>11</v>
      </c>
      <c r="F28" s="137">
        <v>0</v>
      </c>
      <c r="G28" s="137">
        <v>11</v>
      </c>
      <c r="H28" s="138">
        <v>0</v>
      </c>
    </row>
    <row r="29" spans="1:8" ht="13.5">
      <c r="A29" s="198"/>
      <c r="B29" s="168" t="s">
        <v>63</v>
      </c>
      <c r="C29" s="166"/>
      <c r="D29" s="83" t="s">
        <v>221</v>
      </c>
      <c r="E29" s="120">
        <f aca="true" t="shared" si="2" ref="E29:E34">SUM(F29:H29)</f>
        <v>122</v>
      </c>
      <c r="F29" s="133">
        <f>SUM(F30:F33)</f>
        <v>2</v>
      </c>
      <c r="G29" s="133">
        <f>SUM(G30:G33)</f>
        <v>119</v>
      </c>
      <c r="H29" s="134">
        <f>SUM(H30:H33)</f>
        <v>1</v>
      </c>
    </row>
    <row r="30" spans="1:8" ht="13.5">
      <c r="A30" s="198"/>
      <c r="B30" s="167"/>
      <c r="C30" s="164"/>
      <c r="D30" s="79" t="s">
        <v>53</v>
      </c>
      <c r="E30" s="120">
        <f t="shared" si="2"/>
        <v>107</v>
      </c>
      <c r="F30" s="137">
        <v>2</v>
      </c>
      <c r="G30" s="137">
        <v>104</v>
      </c>
      <c r="H30" s="138">
        <v>1</v>
      </c>
    </row>
    <row r="31" spans="1:8" ht="13.5">
      <c r="A31" s="198"/>
      <c r="B31" s="167"/>
      <c r="C31" s="164"/>
      <c r="D31" s="79" t="s">
        <v>55</v>
      </c>
      <c r="E31" s="120">
        <f t="shared" si="2"/>
        <v>13</v>
      </c>
      <c r="F31" s="137">
        <v>0</v>
      </c>
      <c r="G31" s="137">
        <v>13</v>
      </c>
      <c r="H31" s="138">
        <v>0</v>
      </c>
    </row>
    <row r="32" spans="1:8" ht="13.5">
      <c r="A32" s="198"/>
      <c r="B32" s="167"/>
      <c r="C32" s="164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198"/>
      <c r="B33" s="165"/>
      <c r="C33" s="193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198"/>
      <c r="B34" s="191" t="s">
        <v>65</v>
      </c>
      <c r="C34" s="191"/>
      <c r="D34" s="83" t="s">
        <v>221</v>
      </c>
      <c r="E34" s="119">
        <f t="shared" si="2"/>
        <v>12753</v>
      </c>
      <c r="F34" s="133">
        <f>SUM(F35:F40)</f>
        <v>22</v>
      </c>
      <c r="G34" s="133">
        <f>SUM(G35:G40)</f>
        <v>12690</v>
      </c>
      <c r="H34" s="134">
        <f>SUM(H35:H40)</f>
        <v>41</v>
      </c>
    </row>
    <row r="35" spans="1:8" ht="13.5">
      <c r="A35" s="198"/>
      <c r="B35" s="191"/>
      <c r="C35" s="191"/>
      <c r="D35" s="79" t="s">
        <v>53</v>
      </c>
      <c r="E35" s="119">
        <f aca="true" t="shared" si="3" ref="E35:E40">SUM(F35:H35)</f>
        <v>5</v>
      </c>
      <c r="F35" s="137">
        <v>0</v>
      </c>
      <c r="G35" s="137">
        <v>5</v>
      </c>
      <c r="H35" s="138">
        <v>0</v>
      </c>
    </row>
    <row r="36" spans="1:8" ht="13.5">
      <c r="A36" s="198"/>
      <c r="B36" s="191"/>
      <c r="C36" s="191"/>
      <c r="D36" s="79" t="s">
        <v>54</v>
      </c>
      <c r="E36" s="119">
        <f t="shared" si="3"/>
        <v>6868</v>
      </c>
      <c r="F36" s="137">
        <v>4</v>
      </c>
      <c r="G36" s="137">
        <v>6847</v>
      </c>
      <c r="H36" s="138">
        <v>17</v>
      </c>
    </row>
    <row r="37" spans="1:8" ht="13.5">
      <c r="A37" s="198"/>
      <c r="B37" s="191"/>
      <c r="C37" s="191"/>
      <c r="D37" s="79" t="s">
        <v>55</v>
      </c>
      <c r="E37" s="119">
        <f t="shared" si="3"/>
        <v>3636</v>
      </c>
      <c r="F37" s="137">
        <v>13</v>
      </c>
      <c r="G37" s="137">
        <v>3606</v>
      </c>
      <c r="H37" s="138">
        <v>17</v>
      </c>
    </row>
    <row r="38" spans="1:8" ht="13.5">
      <c r="A38" s="198"/>
      <c r="B38" s="191"/>
      <c r="C38" s="191"/>
      <c r="D38" s="79" t="s">
        <v>56</v>
      </c>
      <c r="E38" s="119">
        <f t="shared" si="3"/>
        <v>2196</v>
      </c>
      <c r="F38" s="137">
        <v>5</v>
      </c>
      <c r="G38" s="137">
        <v>2184</v>
      </c>
      <c r="H38" s="138">
        <v>7</v>
      </c>
    </row>
    <row r="39" spans="1:8" ht="13.5">
      <c r="A39" s="198"/>
      <c r="B39" s="191"/>
      <c r="C39" s="191"/>
      <c r="D39" s="79" t="s">
        <v>57</v>
      </c>
      <c r="E39" s="119">
        <f t="shared" si="3"/>
        <v>17</v>
      </c>
      <c r="F39" s="137">
        <v>0</v>
      </c>
      <c r="G39" s="137">
        <v>17</v>
      </c>
      <c r="H39" s="138">
        <v>0</v>
      </c>
    </row>
    <row r="40" spans="1:8" ht="13.5">
      <c r="A40" s="198"/>
      <c r="B40" s="191"/>
      <c r="C40" s="191"/>
      <c r="D40" s="79" t="s">
        <v>64</v>
      </c>
      <c r="E40" s="119">
        <f t="shared" si="3"/>
        <v>31</v>
      </c>
      <c r="F40" s="137">
        <v>0</v>
      </c>
      <c r="G40" s="137">
        <v>31</v>
      </c>
      <c r="H40" s="138">
        <v>0</v>
      </c>
    </row>
    <row r="41" spans="1:8" ht="13.5">
      <c r="A41" s="198"/>
      <c r="B41" s="191" t="s">
        <v>66</v>
      </c>
      <c r="C41" s="191"/>
      <c r="D41" s="83" t="s">
        <v>221</v>
      </c>
      <c r="E41" s="119">
        <f>SUM(F41:H41)</f>
        <v>5513</v>
      </c>
      <c r="F41" s="133">
        <f>SUM(F42:F47)</f>
        <v>8</v>
      </c>
      <c r="G41" s="133">
        <f>SUM(G42:G47)</f>
        <v>5500</v>
      </c>
      <c r="H41" s="134">
        <f>SUM(H42:H47)</f>
        <v>5</v>
      </c>
    </row>
    <row r="42" spans="1:8" ht="13.5">
      <c r="A42" s="198"/>
      <c r="B42" s="191"/>
      <c r="C42" s="191"/>
      <c r="D42" s="79" t="s">
        <v>53</v>
      </c>
      <c r="E42" s="119">
        <f aca="true" t="shared" si="4" ref="E42:E47">SUM(F42:H42)</f>
        <v>1</v>
      </c>
      <c r="F42" s="137">
        <v>0</v>
      </c>
      <c r="G42" s="137">
        <v>1</v>
      </c>
      <c r="H42" s="138">
        <v>0</v>
      </c>
    </row>
    <row r="43" spans="1:8" ht="13.5">
      <c r="A43" s="198"/>
      <c r="B43" s="191"/>
      <c r="C43" s="191"/>
      <c r="D43" s="79" t="s">
        <v>54</v>
      </c>
      <c r="E43" s="119">
        <f t="shared" si="4"/>
        <v>3471</v>
      </c>
      <c r="F43" s="137">
        <v>2</v>
      </c>
      <c r="G43" s="137">
        <v>3468</v>
      </c>
      <c r="H43" s="138">
        <v>1</v>
      </c>
    </row>
    <row r="44" spans="1:8" ht="13.5">
      <c r="A44" s="198"/>
      <c r="B44" s="191"/>
      <c r="C44" s="191"/>
      <c r="D44" s="79" t="s">
        <v>55</v>
      </c>
      <c r="E44" s="119">
        <f t="shared" si="4"/>
        <v>557</v>
      </c>
      <c r="F44" s="137">
        <v>5</v>
      </c>
      <c r="G44" s="137">
        <v>551</v>
      </c>
      <c r="H44" s="138">
        <v>1</v>
      </c>
    </row>
    <row r="45" spans="1:8" ht="13.5">
      <c r="A45" s="198"/>
      <c r="B45" s="191"/>
      <c r="C45" s="191"/>
      <c r="D45" s="79" t="s">
        <v>56</v>
      </c>
      <c r="E45" s="119">
        <f t="shared" si="4"/>
        <v>1474</v>
      </c>
      <c r="F45" s="137">
        <v>1</v>
      </c>
      <c r="G45" s="137">
        <v>1470</v>
      </c>
      <c r="H45" s="138">
        <v>3</v>
      </c>
    </row>
    <row r="46" spans="1:8" ht="13.5">
      <c r="A46" s="198"/>
      <c r="B46" s="191"/>
      <c r="C46" s="191"/>
      <c r="D46" s="79" t="s">
        <v>57</v>
      </c>
      <c r="E46" s="119">
        <f t="shared" si="4"/>
        <v>7</v>
      </c>
      <c r="F46" s="137">
        <v>0</v>
      </c>
      <c r="G46" s="137">
        <v>7</v>
      </c>
      <c r="H46" s="138">
        <v>0</v>
      </c>
    </row>
    <row r="47" spans="1:8" ht="13.5">
      <c r="A47" s="198"/>
      <c r="B47" s="191"/>
      <c r="C47" s="191"/>
      <c r="D47" s="79" t="s">
        <v>64</v>
      </c>
      <c r="E47" s="119">
        <f t="shared" si="4"/>
        <v>3</v>
      </c>
      <c r="F47" s="137">
        <v>0</v>
      </c>
      <c r="G47" s="137">
        <v>3</v>
      </c>
      <c r="H47" s="138">
        <v>0</v>
      </c>
    </row>
    <row r="48" spans="1:8" ht="13.5">
      <c r="A48" s="195" t="s">
        <v>67</v>
      </c>
      <c r="B48" s="196"/>
      <c r="C48" s="196"/>
      <c r="D48" s="82" t="s">
        <v>217</v>
      </c>
      <c r="E48" s="118">
        <f aca="true" t="shared" si="5" ref="E48:E67">SUM(F48:H48)</f>
        <v>5664</v>
      </c>
      <c r="F48" s="131">
        <f>F49+F62</f>
        <v>47</v>
      </c>
      <c r="G48" s="131">
        <f>G49+G62</f>
        <v>4996</v>
      </c>
      <c r="H48" s="132">
        <f>H49+H62</f>
        <v>621</v>
      </c>
    </row>
    <row r="49" spans="1:8" ht="13.5">
      <c r="A49" s="197"/>
      <c r="B49" s="191" t="s">
        <v>68</v>
      </c>
      <c r="C49" s="191"/>
      <c r="D49" s="84" t="s">
        <v>221</v>
      </c>
      <c r="E49" s="123">
        <f t="shared" si="5"/>
        <v>5604</v>
      </c>
      <c r="F49" s="139">
        <f>F50+F51+F52+F56</f>
        <v>27</v>
      </c>
      <c r="G49" s="139">
        <f>G50+G51+G52+G56</f>
        <v>4959</v>
      </c>
      <c r="H49" s="140">
        <f>H50+H51+H52+H56</f>
        <v>618</v>
      </c>
    </row>
    <row r="50" spans="1:8" ht="13.5">
      <c r="A50" s="197"/>
      <c r="B50" s="191"/>
      <c r="C50" s="191"/>
      <c r="D50" s="113" t="s">
        <v>69</v>
      </c>
      <c r="E50" s="125"/>
      <c r="F50" s="141">
        <v>0</v>
      </c>
      <c r="G50" s="141">
        <v>0</v>
      </c>
      <c r="H50" s="142">
        <v>0</v>
      </c>
    </row>
    <row r="51" spans="1:8" ht="13.5">
      <c r="A51" s="197"/>
      <c r="B51" s="191"/>
      <c r="C51" s="191"/>
      <c r="D51" s="113" t="s">
        <v>70</v>
      </c>
      <c r="E51" s="125"/>
      <c r="F51" s="141">
        <v>0</v>
      </c>
      <c r="G51" s="141">
        <v>0</v>
      </c>
      <c r="H51" s="142">
        <v>386</v>
      </c>
    </row>
    <row r="52" spans="1:8" ht="13.5">
      <c r="A52" s="197"/>
      <c r="B52" s="191"/>
      <c r="C52" s="191"/>
      <c r="D52" s="113" t="s">
        <v>71</v>
      </c>
      <c r="E52" s="125"/>
      <c r="F52" s="141">
        <v>0</v>
      </c>
      <c r="G52" s="141">
        <v>0</v>
      </c>
      <c r="H52" s="142">
        <v>163</v>
      </c>
    </row>
    <row r="53" spans="1:8" ht="13.5">
      <c r="A53" s="197"/>
      <c r="B53" s="191"/>
      <c r="C53" s="191"/>
      <c r="D53" s="79" t="s">
        <v>72</v>
      </c>
      <c r="E53" s="125">
        <f t="shared" si="5"/>
        <v>0</v>
      </c>
      <c r="F53" s="137">
        <v>0</v>
      </c>
      <c r="G53" s="137">
        <v>0</v>
      </c>
      <c r="H53" s="138"/>
    </row>
    <row r="54" spans="1:8" ht="13.5">
      <c r="A54" s="197"/>
      <c r="B54" s="191"/>
      <c r="C54" s="191"/>
      <c r="D54" s="79" t="s">
        <v>73</v>
      </c>
      <c r="E54" s="125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197"/>
      <c r="B55" s="191"/>
      <c r="C55" s="191"/>
      <c r="D55" s="79" t="s">
        <v>74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197"/>
      <c r="B56" s="191" t="s">
        <v>75</v>
      </c>
      <c r="C56" s="191"/>
      <c r="D56" s="113" t="s">
        <v>221</v>
      </c>
      <c r="E56" s="126">
        <f t="shared" si="5"/>
        <v>5055</v>
      </c>
      <c r="F56" s="141">
        <f>SUM(F57:F61)</f>
        <v>27</v>
      </c>
      <c r="G56" s="141">
        <f>SUM(G57:G61)</f>
        <v>4959</v>
      </c>
      <c r="H56" s="142">
        <f>SUM(H57:H61)</f>
        <v>69</v>
      </c>
    </row>
    <row r="57" spans="1:8" ht="13.5">
      <c r="A57" s="197"/>
      <c r="B57" s="191"/>
      <c r="C57" s="191"/>
      <c r="D57" s="79" t="s">
        <v>76</v>
      </c>
      <c r="E57" s="126">
        <f t="shared" si="5"/>
        <v>4816</v>
      </c>
      <c r="F57" s="137">
        <v>17</v>
      </c>
      <c r="G57" s="137">
        <v>4731</v>
      </c>
      <c r="H57" s="138">
        <v>68</v>
      </c>
    </row>
    <row r="58" spans="1:8" ht="13.5">
      <c r="A58" s="197"/>
      <c r="B58" s="191"/>
      <c r="C58" s="191"/>
      <c r="D58" s="79" t="s">
        <v>77</v>
      </c>
      <c r="E58" s="126">
        <f t="shared" si="5"/>
        <v>61</v>
      </c>
      <c r="F58" s="137">
        <v>5</v>
      </c>
      <c r="G58" s="137">
        <v>55</v>
      </c>
      <c r="H58" s="138">
        <v>1</v>
      </c>
    </row>
    <row r="59" spans="1:8" ht="13.5">
      <c r="A59" s="197"/>
      <c r="B59" s="191"/>
      <c r="C59" s="191"/>
      <c r="D59" s="79" t="s">
        <v>78</v>
      </c>
      <c r="E59" s="126">
        <f t="shared" si="5"/>
        <v>50</v>
      </c>
      <c r="F59" s="137">
        <v>4</v>
      </c>
      <c r="G59" s="137">
        <v>46</v>
      </c>
      <c r="H59" s="138">
        <v>0</v>
      </c>
    </row>
    <row r="60" spans="1:8" ht="13.5">
      <c r="A60" s="197"/>
      <c r="B60" s="191"/>
      <c r="C60" s="191"/>
      <c r="D60" s="79" t="s">
        <v>79</v>
      </c>
      <c r="E60" s="126">
        <f t="shared" si="5"/>
        <v>124</v>
      </c>
      <c r="F60" s="137">
        <v>1</v>
      </c>
      <c r="G60" s="137">
        <v>123</v>
      </c>
      <c r="H60" s="138">
        <v>0</v>
      </c>
    </row>
    <row r="61" spans="1:8" ht="13.5">
      <c r="A61" s="197"/>
      <c r="B61" s="191"/>
      <c r="C61" s="191"/>
      <c r="D61" s="79" t="s">
        <v>80</v>
      </c>
      <c r="E61" s="126">
        <f t="shared" si="5"/>
        <v>4</v>
      </c>
      <c r="F61" s="137">
        <v>0</v>
      </c>
      <c r="G61" s="137">
        <v>4</v>
      </c>
      <c r="H61" s="138">
        <v>0</v>
      </c>
    </row>
    <row r="62" spans="1:8" ht="13.5">
      <c r="A62" s="197"/>
      <c r="B62" s="191" t="s">
        <v>81</v>
      </c>
      <c r="C62" s="191"/>
      <c r="D62" s="84" t="s">
        <v>221</v>
      </c>
      <c r="E62" s="124">
        <f t="shared" si="5"/>
        <v>60</v>
      </c>
      <c r="F62" s="139">
        <f>SUM(F63:F67)</f>
        <v>20</v>
      </c>
      <c r="G62" s="139">
        <f>SUM(G63:G67)</f>
        <v>37</v>
      </c>
      <c r="H62" s="140">
        <f>SUM(H63:H67)</f>
        <v>3</v>
      </c>
    </row>
    <row r="63" spans="1:8" ht="13.5">
      <c r="A63" s="197"/>
      <c r="B63" s="191"/>
      <c r="C63" s="191"/>
      <c r="D63" s="79" t="s">
        <v>82</v>
      </c>
      <c r="E63" s="124">
        <f t="shared" si="5"/>
        <v>29</v>
      </c>
      <c r="F63" s="137">
        <v>6</v>
      </c>
      <c r="G63" s="137">
        <v>23</v>
      </c>
      <c r="H63" s="138">
        <v>0</v>
      </c>
    </row>
    <row r="64" spans="1:8" ht="13.5">
      <c r="A64" s="197"/>
      <c r="B64" s="191"/>
      <c r="C64" s="191"/>
      <c r="D64" s="79" t="s">
        <v>83</v>
      </c>
      <c r="E64" s="124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197"/>
      <c r="B65" s="191"/>
      <c r="C65" s="191"/>
      <c r="D65" s="79" t="s">
        <v>84</v>
      </c>
      <c r="E65" s="124">
        <f t="shared" si="5"/>
        <v>0</v>
      </c>
      <c r="F65" s="137">
        <v>0</v>
      </c>
      <c r="G65" s="137">
        <v>0</v>
      </c>
      <c r="H65" s="138">
        <v>0</v>
      </c>
    </row>
    <row r="66" spans="1:8" ht="15" customHeight="1">
      <c r="A66" s="197"/>
      <c r="B66" s="191"/>
      <c r="C66" s="191"/>
      <c r="D66" s="79" t="s">
        <v>85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3.5">
      <c r="A67" s="197"/>
      <c r="B67" s="191"/>
      <c r="C67" s="191"/>
      <c r="D67" s="79" t="s">
        <v>222</v>
      </c>
      <c r="E67" s="124">
        <f t="shared" si="5"/>
        <v>27</v>
      </c>
      <c r="F67" s="137">
        <v>14</v>
      </c>
      <c r="G67" s="137">
        <v>13</v>
      </c>
      <c r="H67" s="138">
        <v>0</v>
      </c>
    </row>
    <row r="68" spans="1:8" ht="13.5">
      <c r="A68" s="195" t="s">
        <v>86</v>
      </c>
      <c r="B68" s="196"/>
      <c r="C68" s="196"/>
      <c r="D68" s="82" t="s">
        <v>217</v>
      </c>
      <c r="E68" s="118">
        <f>E69+E71+E79+E84+E88</f>
        <v>20783</v>
      </c>
      <c r="F68" s="131">
        <f>F69+F71+F79+F84+F88</f>
        <v>163</v>
      </c>
      <c r="G68" s="131">
        <f>G69+G71+G79+G84+G88</f>
        <v>15983</v>
      </c>
      <c r="H68" s="132">
        <f>H69+H71+H79+H84+H88</f>
        <v>4637</v>
      </c>
    </row>
    <row r="69" spans="1:8" ht="13.5">
      <c r="A69" s="194"/>
      <c r="B69" s="191" t="s">
        <v>68</v>
      </c>
      <c r="C69" s="191"/>
      <c r="D69" s="84" t="s">
        <v>221</v>
      </c>
      <c r="E69" s="123">
        <f>SUM(F69:H69)</f>
        <v>672</v>
      </c>
      <c r="F69" s="139">
        <f>F70</f>
        <v>2</v>
      </c>
      <c r="G69" s="139">
        <f>G70</f>
        <v>670</v>
      </c>
      <c r="H69" s="140">
        <f>H70</f>
        <v>0</v>
      </c>
    </row>
    <row r="70" spans="1:8" ht="13.5">
      <c r="A70" s="194"/>
      <c r="B70" s="191"/>
      <c r="C70" s="191"/>
      <c r="D70" s="79" t="s">
        <v>87</v>
      </c>
      <c r="E70" s="123">
        <f>SUM(F70:H70)</f>
        <v>672</v>
      </c>
      <c r="F70" s="137">
        <v>2</v>
      </c>
      <c r="G70" s="137">
        <v>670</v>
      </c>
      <c r="H70" s="138">
        <v>0</v>
      </c>
    </row>
    <row r="71" spans="1:8" ht="13.5">
      <c r="A71" s="194"/>
      <c r="B71" s="191" t="s">
        <v>88</v>
      </c>
      <c r="C71" s="191"/>
      <c r="D71" s="84" t="s">
        <v>221</v>
      </c>
      <c r="E71" s="123">
        <f>SUM(F71:H71)</f>
        <v>11328</v>
      </c>
      <c r="F71" s="139">
        <f>SUM(F72:F78)</f>
        <v>44</v>
      </c>
      <c r="G71" s="139">
        <f>SUM(G72:G78)</f>
        <v>9675</v>
      </c>
      <c r="H71" s="140">
        <f>SUM(H72:H78)</f>
        <v>1609</v>
      </c>
    </row>
    <row r="72" spans="1:8" ht="13.5">
      <c r="A72" s="194"/>
      <c r="B72" s="191"/>
      <c r="C72" s="191"/>
      <c r="D72" s="79" t="s">
        <v>89</v>
      </c>
      <c r="E72" s="123">
        <f aca="true" t="shared" si="6" ref="E72:E78">SUM(F72:H72)</f>
        <v>8680</v>
      </c>
      <c r="F72" s="137">
        <v>34</v>
      </c>
      <c r="G72" s="137">
        <v>8360</v>
      </c>
      <c r="H72" s="138">
        <v>286</v>
      </c>
    </row>
    <row r="73" spans="1:8" ht="13.5">
      <c r="A73" s="194"/>
      <c r="B73" s="191"/>
      <c r="C73" s="191"/>
      <c r="D73" s="79" t="s">
        <v>90</v>
      </c>
      <c r="E73" s="123">
        <f t="shared" si="6"/>
        <v>672</v>
      </c>
      <c r="F73" s="137">
        <v>5</v>
      </c>
      <c r="G73" s="137">
        <v>612</v>
      </c>
      <c r="H73" s="138">
        <v>55</v>
      </c>
    </row>
    <row r="74" spans="1:8" ht="13.5">
      <c r="A74" s="194"/>
      <c r="B74" s="191"/>
      <c r="C74" s="191"/>
      <c r="D74" s="79" t="s">
        <v>91</v>
      </c>
      <c r="E74" s="123">
        <f t="shared" si="6"/>
        <v>403</v>
      </c>
      <c r="F74" s="137">
        <v>2</v>
      </c>
      <c r="G74" s="137">
        <v>197</v>
      </c>
      <c r="H74" s="138">
        <v>204</v>
      </c>
    </row>
    <row r="75" spans="1:8" ht="13.5">
      <c r="A75" s="194"/>
      <c r="B75" s="191"/>
      <c r="C75" s="191"/>
      <c r="D75" s="79" t="s">
        <v>92</v>
      </c>
      <c r="E75" s="123">
        <f t="shared" si="6"/>
        <v>403</v>
      </c>
      <c r="F75" s="137">
        <v>2</v>
      </c>
      <c r="G75" s="137">
        <v>300</v>
      </c>
      <c r="H75" s="138">
        <v>101</v>
      </c>
    </row>
    <row r="76" spans="1:8" ht="13.5">
      <c r="A76" s="194"/>
      <c r="B76" s="191"/>
      <c r="C76" s="191"/>
      <c r="D76" s="79" t="s">
        <v>93</v>
      </c>
      <c r="E76" s="123">
        <f t="shared" si="6"/>
        <v>50</v>
      </c>
      <c r="F76" s="137">
        <v>1</v>
      </c>
      <c r="G76" s="137">
        <v>36</v>
      </c>
      <c r="H76" s="138">
        <v>13</v>
      </c>
    </row>
    <row r="77" spans="1:8" ht="13.5">
      <c r="A77" s="194"/>
      <c r="B77" s="191"/>
      <c r="C77" s="191"/>
      <c r="D77" s="79" t="s">
        <v>94</v>
      </c>
      <c r="E77" s="123">
        <f t="shared" si="6"/>
        <v>112</v>
      </c>
      <c r="F77" s="137">
        <v>0</v>
      </c>
      <c r="G77" s="137">
        <v>38</v>
      </c>
      <c r="H77" s="138">
        <v>74</v>
      </c>
    </row>
    <row r="78" spans="1:8" ht="13.5">
      <c r="A78" s="194"/>
      <c r="B78" s="191"/>
      <c r="C78" s="191"/>
      <c r="D78" s="79" t="s">
        <v>95</v>
      </c>
      <c r="E78" s="123">
        <f t="shared" si="6"/>
        <v>1008</v>
      </c>
      <c r="F78" s="137">
        <v>0</v>
      </c>
      <c r="G78" s="137">
        <v>132</v>
      </c>
      <c r="H78" s="138">
        <v>876</v>
      </c>
    </row>
    <row r="79" spans="1:8" ht="13.5">
      <c r="A79" s="194"/>
      <c r="B79" s="191" t="s">
        <v>96</v>
      </c>
      <c r="C79" s="191"/>
      <c r="D79" s="84" t="s">
        <v>221</v>
      </c>
      <c r="E79" s="124">
        <f aca="true" t="shared" si="7" ref="E79:E88">SUM(F79:H79)</f>
        <v>193</v>
      </c>
      <c r="F79" s="139">
        <f>SUM(F80:F83)</f>
        <v>5</v>
      </c>
      <c r="G79" s="139">
        <f>SUM(G80:G83)</f>
        <v>173</v>
      </c>
      <c r="H79" s="140">
        <f>SUM(H80:H83)</f>
        <v>15</v>
      </c>
    </row>
    <row r="80" spans="1:8" ht="13.5">
      <c r="A80" s="194"/>
      <c r="B80" s="191"/>
      <c r="C80" s="191"/>
      <c r="D80" s="79" t="s">
        <v>89</v>
      </c>
      <c r="E80" s="124">
        <f t="shared" si="7"/>
        <v>67</v>
      </c>
      <c r="F80" s="137">
        <v>1</v>
      </c>
      <c r="G80" s="137">
        <v>66</v>
      </c>
      <c r="H80" s="138">
        <v>0</v>
      </c>
    </row>
    <row r="81" spans="1:8" ht="13.5">
      <c r="A81" s="194"/>
      <c r="B81" s="191"/>
      <c r="C81" s="191"/>
      <c r="D81" s="79" t="s">
        <v>91</v>
      </c>
      <c r="E81" s="124">
        <f t="shared" si="7"/>
        <v>78</v>
      </c>
      <c r="F81" s="137">
        <v>1</v>
      </c>
      <c r="G81" s="137">
        <v>74</v>
      </c>
      <c r="H81" s="138">
        <v>3</v>
      </c>
    </row>
    <row r="82" spans="1:8" ht="13.5">
      <c r="A82" s="194"/>
      <c r="B82" s="191"/>
      <c r="C82" s="191"/>
      <c r="D82" s="79" t="s">
        <v>94</v>
      </c>
      <c r="E82" s="124">
        <f t="shared" si="7"/>
        <v>33</v>
      </c>
      <c r="F82" s="137">
        <v>2</v>
      </c>
      <c r="G82" s="137">
        <v>31</v>
      </c>
      <c r="H82" s="138">
        <v>0</v>
      </c>
    </row>
    <row r="83" spans="1:8" ht="13.5">
      <c r="A83" s="194"/>
      <c r="B83" s="191"/>
      <c r="C83" s="191"/>
      <c r="D83" s="79" t="s">
        <v>95</v>
      </c>
      <c r="E83" s="124">
        <f t="shared" si="7"/>
        <v>15</v>
      </c>
      <c r="F83" s="137">
        <v>1</v>
      </c>
      <c r="G83" s="137">
        <v>2</v>
      </c>
      <c r="H83" s="138">
        <v>12</v>
      </c>
    </row>
    <row r="84" spans="1:8" ht="13.5">
      <c r="A84" s="194"/>
      <c r="B84" s="191" t="s">
        <v>97</v>
      </c>
      <c r="C84" s="191"/>
      <c r="D84" s="84" t="s">
        <v>221</v>
      </c>
      <c r="E84" s="123">
        <f t="shared" si="7"/>
        <v>4189</v>
      </c>
      <c r="F84" s="139">
        <f>SUM(F85:F87)</f>
        <v>21</v>
      </c>
      <c r="G84" s="139">
        <f>SUM(G85:G87)</f>
        <v>4046</v>
      </c>
      <c r="H84" s="140">
        <f>SUM(H85:H87)</f>
        <v>122</v>
      </c>
    </row>
    <row r="85" spans="1:8" ht="13.5">
      <c r="A85" s="194"/>
      <c r="B85" s="191"/>
      <c r="C85" s="191"/>
      <c r="D85" s="79" t="s">
        <v>89</v>
      </c>
      <c r="E85" s="123">
        <f t="shared" si="7"/>
        <v>4141</v>
      </c>
      <c r="F85" s="137">
        <v>20</v>
      </c>
      <c r="G85" s="137">
        <v>4003</v>
      </c>
      <c r="H85" s="138">
        <v>118</v>
      </c>
    </row>
    <row r="86" spans="1:8" ht="13.5">
      <c r="A86" s="194"/>
      <c r="B86" s="191"/>
      <c r="C86" s="191"/>
      <c r="D86" s="79" t="s">
        <v>91</v>
      </c>
      <c r="E86" s="123">
        <f t="shared" si="7"/>
        <v>45</v>
      </c>
      <c r="F86" s="137">
        <v>1</v>
      </c>
      <c r="G86" s="137">
        <v>43</v>
      </c>
      <c r="H86" s="138">
        <v>1</v>
      </c>
    </row>
    <row r="87" spans="1:8" ht="13.5">
      <c r="A87" s="194"/>
      <c r="B87" s="191"/>
      <c r="C87" s="191"/>
      <c r="D87" s="79" t="s">
        <v>98</v>
      </c>
      <c r="E87" s="123">
        <f t="shared" si="7"/>
        <v>3</v>
      </c>
      <c r="F87" s="137">
        <v>0</v>
      </c>
      <c r="G87" s="137">
        <v>0</v>
      </c>
      <c r="H87" s="138">
        <v>3</v>
      </c>
    </row>
    <row r="88" spans="1:8" ht="13.5">
      <c r="A88" s="194"/>
      <c r="B88" s="191" t="s">
        <v>99</v>
      </c>
      <c r="C88" s="191"/>
      <c r="D88" s="85" t="s">
        <v>221</v>
      </c>
      <c r="E88" s="123">
        <f t="shared" si="7"/>
        <v>4401</v>
      </c>
      <c r="F88" s="139">
        <f>SUM(F89+F90+F91+F92+F93+F94+F95+F99+F103+F109)</f>
        <v>91</v>
      </c>
      <c r="G88" s="139">
        <f>SUM(G89+G90+G91+G92+G93+G94+G95+G99+G103+G109)</f>
        <v>1419</v>
      </c>
      <c r="H88" s="140">
        <f>SUM(H89+H90+H91+H92+H93+H94+H95+H99+H103+H109)</f>
        <v>2891</v>
      </c>
    </row>
    <row r="89" spans="1:8" ht="13.5">
      <c r="A89" s="194"/>
      <c r="B89" s="191"/>
      <c r="C89" s="191"/>
      <c r="D89" s="80" t="s">
        <v>157</v>
      </c>
      <c r="E89" s="123">
        <f aca="true" t="shared" si="8" ref="E89:E94">SUM(F89:H89)</f>
        <v>214</v>
      </c>
      <c r="F89" s="137">
        <v>24</v>
      </c>
      <c r="G89" s="137">
        <v>156</v>
      </c>
      <c r="H89" s="138">
        <v>34</v>
      </c>
    </row>
    <row r="90" spans="1:8" ht="13.5">
      <c r="A90" s="194"/>
      <c r="B90" s="191"/>
      <c r="C90" s="191"/>
      <c r="D90" s="80" t="s">
        <v>158</v>
      </c>
      <c r="E90" s="123">
        <f t="shared" si="8"/>
        <v>25</v>
      </c>
      <c r="F90" s="137">
        <v>4</v>
      </c>
      <c r="G90" s="137">
        <v>20</v>
      </c>
      <c r="H90" s="138">
        <v>1</v>
      </c>
    </row>
    <row r="91" spans="1:8" ht="13.5">
      <c r="A91" s="194"/>
      <c r="B91" s="191"/>
      <c r="C91" s="191"/>
      <c r="D91" s="80" t="s">
        <v>159</v>
      </c>
      <c r="E91" s="123">
        <f t="shared" si="8"/>
        <v>25</v>
      </c>
      <c r="F91" s="137">
        <v>1</v>
      </c>
      <c r="G91" s="137">
        <v>24</v>
      </c>
      <c r="H91" s="138">
        <v>0</v>
      </c>
    </row>
    <row r="92" spans="1:8" ht="13.5">
      <c r="A92" s="194"/>
      <c r="B92" s="191"/>
      <c r="C92" s="191"/>
      <c r="D92" s="80" t="s">
        <v>160</v>
      </c>
      <c r="E92" s="123">
        <f t="shared" si="8"/>
        <v>32</v>
      </c>
      <c r="F92" s="137">
        <v>17</v>
      </c>
      <c r="G92" s="137">
        <v>8</v>
      </c>
      <c r="H92" s="138">
        <v>7</v>
      </c>
    </row>
    <row r="93" spans="1:8" ht="13.5">
      <c r="A93" s="194"/>
      <c r="B93" s="191"/>
      <c r="C93" s="191"/>
      <c r="D93" s="80" t="s">
        <v>161</v>
      </c>
      <c r="E93" s="123">
        <f t="shared" si="8"/>
        <v>310</v>
      </c>
      <c r="F93" s="137">
        <v>2</v>
      </c>
      <c r="G93" s="137">
        <v>298</v>
      </c>
      <c r="H93" s="138">
        <v>10</v>
      </c>
    </row>
    <row r="94" spans="1:8" ht="13.5">
      <c r="A94" s="194"/>
      <c r="B94" s="191"/>
      <c r="C94" s="191"/>
      <c r="D94" s="80" t="s">
        <v>162</v>
      </c>
      <c r="E94" s="123">
        <f t="shared" si="8"/>
        <v>30</v>
      </c>
      <c r="F94" s="137">
        <v>0</v>
      </c>
      <c r="G94" s="137">
        <v>12</v>
      </c>
      <c r="H94" s="138">
        <v>18</v>
      </c>
    </row>
    <row r="95" spans="1:8" ht="13.5">
      <c r="A95" s="194"/>
      <c r="B95" s="191"/>
      <c r="C95" s="191"/>
      <c r="D95" s="91" t="s">
        <v>163</v>
      </c>
      <c r="E95" s="122">
        <f aca="true" t="shared" si="9" ref="E95:E109">SUM(F95:H95)</f>
        <v>109</v>
      </c>
      <c r="F95" s="135">
        <f>SUM(F96:F98)</f>
        <v>0</v>
      </c>
      <c r="G95" s="135">
        <f>SUM(G96:G98)</f>
        <v>105</v>
      </c>
      <c r="H95" s="136">
        <f>SUM(H96:H98)</f>
        <v>4</v>
      </c>
    </row>
    <row r="96" spans="1:8" ht="13.5">
      <c r="A96" s="194"/>
      <c r="B96" s="191"/>
      <c r="C96" s="191"/>
      <c r="D96" s="80" t="s">
        <v>164</v>
      </c>
      <c r="E96" s="122">
        <f t="shared" si="9"/>
        <v>2</v>
      </c>
      <c r="F96" s="137">
        <v>0</v>
      </c>
      <c r="G96" s="137">
        <v>2</v>
      </c>
      <c r="H96" s="138">
        <v>0</v>
      </c>
    </row>
    <row r="97" spans="1:8" s="92" customFormat="1" ht="13.5">
      <c r="A97" s="194"/>
      <c r="B97" s="191"/>
      <c r="C97" s="191"/>
      <c r="D97" s="80" t="s">
        <v>165</v>
      </c>
      <c r="E97" s="122">
        <f t="shared" si="9"/>
        <v>94</v>
      </c>
      <c r="F97" s="137">
        <v>0</v>
      </c>
      <c r="G97" s="137">
        <v>92</v>
      </c>
      <c r="H97" s="138">
        <v>2</v>
      </c>
    </row>
    <row r="98" spans="1:8" ht="13.5">
      <c r="A98" s="194"/>
      <c r="B98" s="191"/>
      <c r="C98" s="191"/>
      <c r="D98" s="80" t="s">
        <v>166</v>
      </c>
      <c r="E98" s="122">
        <f t="shared" si="9"/>
        <v>13</v>
      </c>
      <c r="F98" s="137">
        <v>0</v>
      </c>
      <c r="G98" s="137">
        <v>11</v>
      </c>
      <c r="H98" s="138">
        <v>2</v>
      </c>
    </row>
    <row r="99" spans="1:8" ht="13.5">
      <c r="A99" s="194"/>
      <c r="B99" s="191"/>
      <c r="C99" s="191"/>
      <c r="D99" s="91" t="s">
        <v>167</v>
      </c>
      <c r="E99" s="122">
        <f t="shared" si="9"/>
        <v>62</v>
      </c>
      <c r="F99" s="135">
        <f>SUM(F100:F102)</f>
        <v>2</v>
      </c>
      <c r="G99" s="135">
        <f>SUM(G100:G102)</f>
        <v>50</v>
      </c>
      <c r="H99" s="136">
        <f>SUM(H100:H102)</f>
        <v>10</v>
      </c>
    </row>
    <row r="100" spans="1:8" ht="13.5">
      <c r="A100" s="194"/>
      <c r="B100" s="191"/>
      <c r="C100" s="191"/>
      <c r="D100" s="80" t="s">
        <v>168</v>
      </c>
      <c r="E100" s="122">
        <f t="shared" si="9"/>
        <v>1</v>
      </c>
      <c r="F100" s="137">
        <v>0</v>
      </c>
      <c r="G100" s="137">
        <v>1</v>
      </c>
      <c r="H100" s="138">
        <v>0</v>
      </c>
    </row>
    <row r="101" spans="1:8" ht="13.5">
      <c r="A101" s="194"/>
      <c r="B101" s="191"/>
      <c r="C101" s="191"/>
      <c r="D101" s="79" t="s">
        <v>264</v>
      </c>
      <c r="E101" s="122">
        <f t="shared" si="9"/>
        <v>0</v>
      </c>
      <c r="F101" s="137">
        <v>0</v>
      </c>
      <c r="G101" s="137">
        <v>0</v>
      </c>
      <c r="H101" s="138">
        <v>0</v>
      </c>
    </row>
    <row r="102" spans="1:8" ht="13.5">
      <c r="A102" s="194"/>
      <c r="B102" s="191"/>
      <c r="C102" s="191"/>
      <c r="D102" s="80" t="s">
        <v>166</v>
      </c>
      <c r="E102" s="122">
        <f t="shared" si="9"/>
        <v>61</v>
      </c>
      <c r="F102" s="137">
        <v>2</v>
      </c>
      <c r="G102" s="137">
        <v>49</v>
      </c>
      <c r="H102" s="138">
        <v>10</v>
      </c>
    </row>
    <row r="103" spans="1:8" ht="13.5">
      <c r="A103" s="194"/>
      <c r="B103" s="191"/>
      <c r="C103" s="191"/>
      <c r="D103" s="91" t="s">
        <v>169</v>
      </c>
      <c r="E103" s="121">
        <f t="shared" si="9"/>
        <v>2806</v>
      </c>
      <c r="F103" s="135">
        <f>SUM(F104:F108)</f>
        <v>4</v>
      </c>
      <c r="G103" s="135">
        <f>SUM(G104:G108)</f>
        <v>123</v>
      </c>
      <c r="H103" s="136">
        <f>SUM(H104:H108)</f>
        <v>2679</v>
      </c>
    </row>
    <row r="104" spans="1:8" ht="13.5">
      <c r="A104" s="194"/>
      <c r="B104" s="191"/>
      <c r="C104" s="191"/>
      <c r="D104" s="80" t="s">
        <v>170</v>
      </c>
      <c r="E104" s="121">
        <f t="shared" si="9"/>
        <v>142</v>
      </c>
      <c r="F104" s="137">
        <v>0</v>
      </c>
      <c r="G104" s="137">
        <v>13</v>
      </c>
      <c r="H104" s="138">
        <v>129</v>
      </c>
    </row>
    <row r="105" spans="1:8" ht="13.5">
      <c r="A105" s="194"/>
      <c r="B105" s="191"/>
      <c r="C105" s="191"/>
      <c r="D105" s="80" t="s">
        <v>171</v>
      </c>
      <c r="E105" s="121">
        <f t="shared" si="9"/>
        <v>98</v>
      </c>
      <c r="F105" s="137">
        <v>0</v>
      </c>
      <c r="G105" s="137">
        <v>10</v>
      </c>
      <c r="H105" s="138">
        <v>88</v>
      </c>
    </row>
    <row r="106" spans="1:8" ht="13.5">
      <c r="A106" s="194"/>
      <c r="B106" s="191"/>
      <c r="C106" s="191"/>
      <c r="D106" s="80" t="s">
        <v>172</v>
      </c>
      <c r="E106" s="121">
        <f t="shared" si="9"/>
        <v>1449</v>
      </c>
      <c r="F106" s="137">
        <v>0</v>
      </c>
      <c r="G106" s="137">
        <v>29</v>
      </c>
      <c r="H106" s="138">
        <v>1420</v>
      </c>
    </row>
    <row r="107" spans="1:8" ht="13.5">
      <c r="A107" s="194"/>
      <c r="B107" s="191"/>
      <c r="C107" s="191"/>
      <c r="D107" s="80" t="s">
        <v>173</v>
      </c>
      <c r="E107" s="121">
        <f t="shared" si="9"/>
        <v>822</v>
      </c>
      <c r="F107" s="137">
        <v>0</v>
      </c>
      <c r="G107" s="137">
        <v>6</v>
      </c>
      <c r="H107" s="138">
        <v>816</v>
      </c>
    </row>
    <row r="108" spans="1:8" ht="13.5">
      <c r="A108" s="194"/>
      <c r="B108" s="191"/>
      <c r="C108" s="191"/>
      <c r="D108" s="80" t="s">
        <v>166</v>
      </c>
      <c r="E108" s="121">
        <f t="shared" si="9"/>
        <v>295</v>
      </c>
      <c r="F108" s="137">
        <v>4</v>
      </c>
      <c r="G108" s="137">
        <v>65</v>
      </c>
      <c r="H108" s="138">
        <v>226</v>
      </c>
    </row>
    <row r="109" spans="1:8" ht="13.5">
      <c r="A109" s="194"/>
      <c r="B109" s="191"/>
      <c r="C109" s="191"/>
      <c r="D109" s="93" t="s">
        <v>239</v>
      </c>
      <c r="E109" s="122">
        <f t="shared" si="9"/>
        <v>788</v>
      </c>
      <c r="F109" s="135">
        <v>37</v>
      </c>
      <c r="G109" s="135">
        <v>623</v>
      </c>
      <c r="H109" s="136">
        <v>128</v>
      </c>
    </row>
    <row r="110" spans="1:8" ht="13.5">
      <c r="A110" s="195" t="s">
        <v>101</v>
      </c>
      <c r="B110" s="196"/>
      <c r="C110" s="196"/>
      <c r="D110" s="82" t="s">
        <v>218</v>
      </c>
      <c r="E110" s="118">
        <f>E111+E114+E118</f>
        <v>1850</v>
      </c>
      <c r="F110" s="131">
        <f>F111+F114+F118</f>
        <v>6</v>
      </c>
      <c r="G110" s="131">
        <f>G111+G114+G118</f>
        <v>168</v>
      </c>
      <c r="H110" s="132">
        <f>H111+H114+H118</f>
        <v>1676</v>
      </c>
    </row>
    <row r="111" spans="1:8" ht="14.25" customHeight="1">
      <c r="A111" s="189"/>
      <c r="B111" s="168" t="s">
        <v>102</v>
      </c>
      <c r="C111" s="166"/>
      <c r="D111" s="89" t="s">
        <v>221</v>
      </c>
      <c r="E111" s="127">
        <f aca="true" t="shared" si="10" ref="E111:E122">SUM(F111:H111)</f>
        <v>64</v>
      </c>
      <c r="F111" s="143">
        <f>SUM(F112:F113)</f>
        <v>0</v>
      </c>
      <c r="G111" s="143">
        <f>SUM(G112:G113)</f>
        <v>41</v>
      </c>
      <c r="H111" s="144">
        <f>SUM(H112:H113)</f>
        <v>23</v>
      </c>
    </row>
    <row r="112" spans="1:8" ht="14.25" customHeight="1">
      <c r="A112" s="189"/>
      <c r="B112" s="167"/>
      <c r="C112" s="164"/>
      <c r="D112" s="80" t="s">
        <v>174</v>
      </c>
      <c r="E112" s="117">
        <f t="shared" si="10"/>
        <v>64</v>
      </c>
      <c r="F112" s="137">
        <v>0</v>
      </c>
      <c r="G112" s="137">
        <v>41</v>
      </c>
      <c r="H112" s="138">
        <v>23</v>
      </c>
    </row>
    <row r="113" spans="1:8" ht="14.25" customHeight="1">
      <c r="A113" s="189"/>
      <c r="B113" s="165"/>
      <c r="C113" s="193"/>
      <c r="D113" s="79" t="s">
        <v>267</v>
      </c>
      <c r="E113" s="117">
        <f t="shared" si="10"/>
        <v>0</v>
      </c>
      <c r="F113" s="137">
        <v>0</v>
      </c>
      <c r="G113" s="137">
        <v>0</v>
      </c>
      <c r="H113" s="138">
        <v>0</v>
      </c>
    </row>
    <row r="114" spans="1:8" ht="13.5">
      <c r="A114" s="189"/>
      <c r="B114" s="191" t="s">
        <v>103</v>
      </c>
      <c r="C114" s="191"/>
      <c r="D114" s="89" t="s">
        <v>221</v>
      </c>
      <c r="E114" s="128">
        <f t="shared" si="10"/>
        <v>1692</v>
      </c>
      <c r="F114" s="143">
        <f>SUM(F115:F117)</f>
        <v>0</v>
      </c>
      <c r="G114" s="143">
        <f>SUM(G115:G117)</f>
        <v>98</v>
      </c>
      <c r="H114" s="144">
        <f>SUM(H115:H117)</f>
        <v>1594</v>
      </c>
    </row>
    <row r="115" spans="1:8" ht="13.5">
      <c r="A115" s="189"/>
      <c r="B115" s="191"/>
      <c r="C115" s="191"/>
      <c r="D115" s="80" t="s">
        <v>174</v>
      </c>
      <c r="E115" s="117">
        <f t="shared" si="10"/>
        <v>18</v>
      </c>
      <c r="F115" s="137">
        <v>0</v>
      </c>
      <c r="G115" s="137">
        <v>4</v>
      </c>
      <c r="H115" s="138">
        <v>14</v>
      </c>
    </row>
    <row r="116" spans="1:8" ht="13.5">
      <c r="A116" s="189"/>
      <c r="B116" s="191"/>
      <c r="C116" s="191"/>
      <c r="D116" s="80" t="s">
        <v>175</v>
      </c>
      <c r="E116" s="117">
        <f t="shared" si="10"/>
        <v>3</v>
      </c>
      <c r="F116" s="137">
        <v>0</v>
      </c>
      <c r="G116" s="137">
        <v>0</v>
      </c>
      <c r="H116" s="138">
        <v>3</v>
      </c>
    </row>
    <row r="117" spans="1:8" ht="13.5">
      <c r="A117" s="189"/>
      <c r="B117" s="191"/>
      <c r="C117" s="191"/>
      <c r="D117" s="80" t="s">
        <v>176</v>
      </c>
      <c r="E117" s="137">
        <f t="shared" si="10"/>
        <v>1671</v>
      </c>
      <c r="F117" s="137">
        <v>0</v>
      </c>
      <c r="G117" s="137">
        <v>94</v>
      </c>
      <c r="H117" s="138">
        <v>1577</v>
      </c>
    </row>
    <row r="118" spans="1:8" ht="13.5">
      <c r="A118" s="189"/>
      <c r="B118" s="191" t="s">
        <v>104</v>
      </c>
      <c r="C118" s="191"/>
      <c r="D118" s="89" t="s">
        <v>221</v>
      </c>
      <c r="E118" s="127">
        <f t="shared" si="10"/>
        <v>94</v>
      </c>
      <c r="F118" s="143">
        <f>SUM(F119:F122)</f>
        <v>6</v>
      </c>
      <c r="G118" s="143">
        <f>SUM(G119:G122)</f>
        <v>29</v>
      </c>
      <c r="H118" s="144">
        <f>SUM(H119:H122)</f>
        <v>59</v>
      </c>
    </row>
    <row r="119" spans="1:8" ht="13.5">
      <c r="A119" s="189"/>
      <c r="B119" s="191"/>
      <c r="C119" s="191"/>
      <c r="D119" s="79" t="s">
        <v>105</v>
      </c>
      <c r="E119" s="117">
        <f t="shared" si="10"/>
        <v>19</v>
      </c>
      <c r="F119" s="137">
        <v>0</v>
      </c>
      <c r="G119" s="137">
        <v>11</v>
      </c>
      <c r="H119" s="138">
        <v>8</v>
      </c>
    </row>
    <row r="120" spans="1:8" ht="13.5">
      <c r="A120" s="189"/>
      <c r="B120" s="191"/>
      <c r="C120" s="191"/>
      <c r="D120" s="79" t="s">
        <v>106</v>
      </c>
      <c r="E120" s="117">
        <f t="shared" si="10"/>
        <v>4</v>
      </c>
      <c r="F120" s="137">
        <v>2</v>
      </c>
      <c r="G120" s="137">
        <v>1</v>
      </c>
      <c r="H120" s="138">
        <v>1</v>
      </c>
    </row>
    <row r="121" spans="1:8" ht="13.5">
      <c r="A121" s="189"/>
      <c r="B121" s="191"/>
      <c r="C121" s="191"/>
      <c r="D121" s="79" t="s">
        <v>262</v>
      </c>
      <c r="E121" s="117">
        <f t="shared" si="10"/>
        <v>1</v>
      </c>
      <c r="F121" s="137">
        <v>0</v>
      </c>
      <c r="G121" s="137">
        <v>0</v>
      </c>
      <c r="H121" s="138">
        <v>1</v>
      </c>
    </row>
    <row r="122" spans="1:8" ht="14.25" thickBot="1">
      <c r="A122" s="190"/>
      <c r="B122" s="192"/>
      <c r="C122" s="192"/>
      <c r="D122" s="115" t="s">
        <v>222</v>
      </c>
      <c r="E122" s="130">
        <f t="shared" si="10"/>
        <v>70</v>
      </c>
      <c r="F122" s="145">
        <v>4</v>
      </c>
      <c r="G122" s="145">
        <v>17</v>
      </c>
      <c r="H122" s="146">
        <v>49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88"/>
      <c r="G126" s="88"/>
      <c r="H126" s="88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</sheetData>
  <mergeCells count="29">
    <mergeCell ref="A1:H1"/>
    <mergeCell ref="A2:D2"/>
    <mergeCell ref="A3:D3"/>
    <mergeCell ref="A4:C4"/>
    <mergeCell ref="A5:A47"/>
    <mergeCell ref="B5:C5"/>
    <mergeCell ref="B6:B28"/>
    <mergeCell ref="C6:C17"/>
    <mergeCell ref="C18:C28"/>
    <mergeCell ref="B34:C40"/>
    <mergeCell ref="B41:C47"/>
    <mergeCell ref="B29:C33"/>
    <mergeCell ref="A48:C48"/>
    <mergeCell ref="A49:A67"/>
    <mergeCell ref="B49:C55"/>
    <mergeCell ref="B56:C61"/>
    <mergeCell ref="B62:C67"/>
    <mergeCell ref="A68:C68"/>
    <mergeCell ref="B69:C70"/>
    <mergeCell ref="B71:C78"/>
    <mergeCell ref="B79:C83"/>
    <mergeCell ref="B84:C87"/>
    <mergeCell ref="B88:C109"/>
    <mergeCell ref="A69:A109"/>
    <mergeCell ref="A110:C110"/>
    <mergeCell ref="A111:A122"/>
    <mergeCell ref="B118:C122"/>
    <mergeCell ref="B114:C117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9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6" sqref="F6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09" t="s">
        <v>272</v>
      </c>
      <c r="B1" s="210"/>
      <c r="C1" s="210"/>
      <c r="D1" s="210"/>
      <c r="E1" s="210"/>
      <c r="F1" s="210"/>
      <c r="G1" s="210"/>
      <c r="H1" s="211"/>
    </row>
    <row r="2" spans="1:8" ht="13.5">
      <c r="A2" s="203" t="s">
        <v>213</v>
      </c>
      <c r="B2" s="204"/>
      <c r="C2" s="204"/>
      <c r="D2" s="204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05" t="s">
        <v>214</v>
      </c>
      <c r="B3" s="206"/>
      <c r="C3" s="206"/>
      <c r="D3" s="206"/>
      <c r="E3" s="116">
        <f>SUM(F3:H3)</f>
        <v>105242</v>
      </c>
      <c r="F3" s="116">
        <f>F4+F48+F68+F110</f>
        <v>289</v>
      </c>
      <c r="G3" s="116">
        <f>G4+G48+G68+G110</f>
        <v>100975</v>
      </c>
      <c r="H3" s="129">
        <f>H4+H48+H68+H110</f>
        <v>3978</v>
      </c>
    </row>
    <row r="4" spans="1:8" ht="13.5">
      <c r="A4" s="207" t="s">
        <v>3</v>
      </c>
      <c r="B4" s="208"/>
      <c r="C4" s="208"/>
      <c r="D4" s="82" t="s">
        <v>217</v>
      </c>
      <c r="E4" s="118">
        <f>SUM(F4:H4)</f>
        <v>83306</v>
      </c>
      <c r="F4" s="131">
        <f>F5+F29+F34+F41</f>
        <v>107</v>
      </c>
      <c r="G4" s="131">
        <f>G5+G29+G34+G41</f>
        <v>80722</v>
      </c>
      <c r="H4" s="132">
        <f>H5+H29+H34+H41</f>
        <v>2477</v>
      </c>
    </row>
    <row r="5" spans="1:8" ht="13.5">
      <c r="A5" s="198"/>
      <c r="B5" s="199" t="s">
        <v>4</v>
      </c>
      <c r="C5" s="199"/>
      <c r="D5" s="83" t="s">
        <v>220</v>
      </c>
      <c r="E5" s="119">
        <f>SUM(F5:H5)</f>
        <v>65227</v>
      </c>
      <c r="F5" s="133">
        <f>F6+F18</f>
        <v>78</v>
      </c>
      <c r="G5" s="133">
        <f>G6+G18</f>
        <v>62757</v>
      </c>
      <c r="H5" s="134">
        <f>H6+H18</f>
        <v>2392</v>
      </c>
    </row>
    <row r="6" spans="1:8" ht="13.5">
      <c r="A6" s="198"/>
      <c r="B6" s="191"/>
      <c r="C6" s="191" t="s">
        <v>17</v>
      </c>
      <c r="D6" s="90" t="s">
        <v>220</v>
      </c>
      <c r="E6" s="121">
        <f>SUM(F6:H6)</f>
        <v>64292</v>
      </c>
      <c r="F6" s="135">
        <f>SUM(F7:F17)</f>
        <v>78</v>
      </c>
      <c r="G6" s="135">
        <f>SUM(G7:G17)</f>
        <v>61824</v>
      </c>
      <c r="H6" s="136">
        <f>SUM(H7:H17)</f>
        <v>2390</v>
      </c>
    </row>
    <row r="7" spans="1:8" ht="13.5">
      <c r="A7" s="198"/>
      <c r="B7" s="191"/>
      <c r="C7" s="191"/>
      <c r="D7" s="79" t="s">
        <v>6</v>
      </c>
      <c r="E7" s="135">
        <f aca="true" t="shared" si="0" ref="E7:E17">SUM(F7:H7)</f>
        <v>5879</v>
      </c>
      <c r="F7" s="137">
        <v>1</v>
      </c>
      <c r="G7" s="137">
        <v>5872</v>
      </c>
      <c r="H7" s="138">
        <v>6</v>
      </c>
    </row>
    <row r="8" spans="1:8" ht="13.5">
      <c r="A8" s="198"/>
      <c r="B8" s="191"/>
      <c r="C8" s="191"/>
      <c r="D8" s="79" t="s">
        <v>7</v>
      </c>
      <c r="E8" s="135">
        <f t="shared" si="0"/>
        <v>3695</v>
      </c>
      <c r="F8" s="137">
        <v>5</v>
      </c>
      <c r="G8" s="137">
        <v>3684</v>
      </c>
      <c r="H8" s="138">
        <v>6</v>
      </c>
    </row>
    <row r="9" spans="1:8" ht="13.5">
      <c r="A9" s="198"/>
      <c r="B9" s="191"/>
      <c r="C9" s="191"/>
      <c r="D9" s="79" t="s">
        <v>8</v>
      </c>
      <c r="E9" s="135">
        <f t="shared" si="0"/>
        <v>14092</v>
      </c>
      <c r="F9" s="137">
        <v>23</v>
      </c>
      <c r="G9" s="137">
        <v>14051</v>
      </c>
      <c r="H9" s="138">
        <v>18</v>
      </c>
    </row>
    <row r="10" spans="1:8" ht="13.5">
      <c r="A10" s="198"/>
      <c r="B10" s="191"/>
      <c r="C10" s="191"/>
      <c r="D10" s="79" t="s">
        <v>9</v>
      </c>
      <c r="E10" s="135">
        <f t="shared" si="0"/>
        <v>32140</v>
      </c>
      <c r="F10" s="137">
        <v>49</v>
      </c>
      <c r="G10" s="137">
        <v>30032</v>
      </c>
      <c r="H10" s="138">
        <v>2059</v>
      </c>
    </row>
    <row r="11" spans="1:8" ht="13.5">
      <c r="A11" s="198"/>
      <c r="B11" s="191"/>
      <c r="C11" s="191"/>
      <c r="D11" s="79" t="s">
        <v>10</v>
      </c>
      <c r="E11" s="135">
        <f t="shared" si="0"/>
        <v>2417</v>
      </c>
      <c r="F11" s="137">
        <v>0</v>
      </c>
      <c r="G11" s="137">
        <v>2407</v>
      </c>
      <c r="H11" s="138">
        <v>10</v>
      </c>
    </row>
    <row r="12" spans="1:8" ht="13.5">
      <c r="A12" s="198"/>
      <c r="B12" s="191"/>
      <c r="C12" s="191"/>
      <c r="D12" s="79" t="s">
        <v>11</v>
      </c>
      <c r="E12" s="135">
        <f t="shared" si="0"/>
        <v>4404</v>
      </c>
      <c r="F12" s="137">
        <v>0</v>
      </c>
      <c r="G12" s="137">
        <v>4139</v>
      </c>
      <c r="H12" s="138">
        <v>265</v>
      </c>
    </row>
    <row r="13" spans="1:8" ht="13.5">
      <c r="A13" s="198"/>
      <c r="B13" s="191"/>
      <c r="C13" s="191"/>
      <c r="D13" s="79" t="s">
        <v>12</v>
      </c>
      <c r="E13" s="135">
        <f t="shared" si="0"/>
        <v>1399</v>
      </c>
      <c r="F13" s="137">
        <v>0</v>
      </c>
      <c r="G13" s="137">
        <v>1375</v>
      </c>
      <c r="H13" s="138">
        <v>24</v>
      </c>
    </row>
    <row r="14" spans="1:8" ht="13.5">
      <c r="A14" s="198"/>
      <c r="B14" s="191"/>
      <c r="C14" s="191"/>
      <c r="D14" s="79" t="s">
        <v>13</v>
      </c>
      <c r="E14" s="135">
        <f t="shared" si="0"/>
        <v>219</v>
      </c>
      <c r="F14" s="137">
        <v>0</v>
      </c>
      <c r="G14" s="137">
        <v>217</v>
      </c>
      <c r="H14" s="138">
        <v>2</v>
      </c>
    </row>
    <row r="15" spans="1:8" ht="13.5">
      <c r="A15" s="198"/>
      <c r="B15" s="191"/>
      <c r="C15" s="191"/>
      <c r="D15" s="79" t="s">
        <v>14</v>
      </c>
      <c r="E15" s="135">
        <f t="shared" si="0"/>
        <v>29</v>
      </c>
      <c r="F15" s="137">
        <v>0</v>
      </c>
      <c r="G15" s="137">
        <v>29</v>
      </c>
      <c r="H15" s="138">
        <v>0</v>
      </c>
    </row>
    <row r="16" spans="1:8" ht="13.5">
      <c r="A16" s="198"/>
      <c r="B16" s="191"/>
      <c r="C16" s="191"/>
      <c r="D16" s="79" t="s">
        <v>15</v>
      </c>
      <c r="E16" s="135">
        <f t="shared" si="0"/>
        <v>17</v>
      </c>
      <c r="F16" s="137">
        <v>0</v>
      </c>
      <c r="G16" s="137">
        <v>17</v>
      </c>
      <c r="H16" s="138">
        <v>0</v>
      </c>
    </row>
    <row r="17" spans="1:8" ht="13.5">
      <c r="A17" s="198"/>
      <c r="B17" s="191"/>
      <c r="C17" s="191"/>
      <c r="D17" s="79" t="s">
        <v>16</v>
      </c>
      <c r="E17" s="135">
        <f t="shared" si="0"/>
        <v>1</v>
      </c>
      <c r="F17" s="137">
        <v>0</v>
      </c>
      <c r="G17" s="137">
        <v>1</v>
      </c>
      <c r="H17" s="138">
        <v>0</v>
      </c>
    </row>
    <row r="18" spans="1:8" ht="13.5">
      <c r="A18" s="198"/>
      <c r="B18" s="191"/>
      <c r="C18" s="191" t="s">
        <v>18</v>
      </c>
      <c r="D18" s="90" t="s">
        <v>220</v>
      </c>
      <c r="E18" s="135">
        <f>SUM(F18:H18)</f>
        <v>935</v>
      </c>
      <c r="F18" s="135">
        <f>SUM(F19:F28)</f>
        <v>0</v>
      </c>
      <c r="G18" s="135">
        <f>SUM(G19:G28)</f>
        <v>933</v>
      </c>
      <c r="H18" s="136">
        <f>SUM(H19:H28)</f>
        <v>2</v>
      </c>
    </row>
    <row r="19" spans="1:8" ht="13.5">
      <c r="A19" s="198"/>
      <c r="B19" s="191"/>
      <c r="C19" s="191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8"/>
      <c r="B20" s="191"/>
      <c r="C20" s="191"/>
      <c r="D20" s="79" t="s">
        <v>8</v>
      </c>
      <c r="E20" s="135">
        <f t="shared" si="1"/>
        <v>14</v>
      </c>
      <c r="F20" s="137">
        <v>0</v>
      </c>
      <c r="G20" s="137">
        <v>14</v>
      </c>
      <c r="H20" s="138">
        <v>0</v>
      </c>
    </row>
    <row r="21" spans="1:8" ht="13.5">
      <c r="A21" s="198"/>
      <c r="B21" s="191"/>
      <c r="C21" s="191"/>
      <c r="D21" s="79" t="s">
        <v>9</v>
      </c>
      <c r="E21" s="135">
        <f t="shared" si="1"/>
        <v>262</v>
      </c>
      <c r="F21" s="137">
        <v>0</v>
      </c>
      <c r="G21" s="137">
        <v>261</v>
      </c>
      <c r="H21" s="138">
        <v>1</v>
      </c>
    </row>
    <row r="22" spans="1:8" ht="13.5">
      <c r="A22" s="198"/>
      <c r="B22" s="191"/>
      <c r="C22" s="191"/>
      <c r="D22" s="79" t="s">
        <v>10</v>
      </c>
      <c r="E22" s="135">
        <f t="shared" si="1"/>
        <v>146</v>
      </c>
      <c r="F22" s="137">
        <v>0</v>
      </c>
      <c r="G22" s="137">
        <v>146</v>
      </c>
      <c r="H22" s="138">
        <v>0</v>
      </c>
    </row>
    <row r="23" spans="1:8" ht="13.5">
      <c r="A23" s="198"/>
      <c r="B23" s="191"/>
      <c r="C23" s="191"/>
      <c r="D23" s="79" t="s">
        <v>11</v>
      </c>
      <c r="E23" s="135">
        <f t="shared" si="1"/>
        <v>213</v>
      </c>
      <c r="F23" s="137">
        <v>0</v>
      </c>
      <c r="G23" s="137">
        <v>212</v>
      </c>
      <c r="H23" s="138">
        <v>1</v>
      </c>
    </row>
    <row r="24" spans="1:8" ht="13.5">
      <c r="A24" s="198"/>
      <c r="B24" s="191"/>
      <c r="C24" s="191"/>
      <c r="D24" s="79" t="s">
        <v>12</v>
      </c>
      <c r="E24" s="135">
        <f t="shared" si="1"/>
        <v>157</v>
      </c>
      <c r="F24" s="137">
        <v>0</v>
      </c>
      <c r="G24" s="137">
        <v>157</v>
      </c>
      <c r="H24" s="138">
        <v>0</v>
      </c>
    </row>
    <row r="25" spans="1:8" ht="13.5">
      <c r="A25" s="198"/>
      <c r="B25" s="191"/>
      <c r="C25" s="191"/>
      <c r="D25" s="79" t="s">
        <v>13</v>
      </c>
      <c r="E25" s="135">
        <f t="shared" si="1"/>
        <v>63</v>
      </c>
      <c r="F25" s="137">
        <v>0</v>
      </c>
      <c r="G25" s="137">
        <v>63</v>
      </c>
      <c r="H25" s="138">
        <v>0</v>
      </c>
    </row>
    <row r="26" spans="1:8" ht="13.5">
      <c r="A26" s="198"/>
      <c r="B26" s="191"/>
      <c r="C26" s="191"/>
      <c r="D26" s="79" t="s">
        <v>14</v>
      </c>
      <c r="E26" s="135">
        <f t="shared" si="1"/>
        <v>40</v>
      </c>
      <c r="F26" s="137">
        <v>0</v>
      </c>
      <c r="G26" s="137">
        <v>40</v>
      </c>
      <c r="H26" s="138">
        <v>0</v>
      </c>
    </row>
    <row r="27" spans="1:8" ht="13.5">
      <c r="A27" s="198"/>
      <c r="B27" s="191"/>
      <c r="C27" s="191"/>
      <c r="D27" s="79" t="s">
        <v>15</v>
      </c>
      <c r="E27" s="135">
        <f t="shared" si="1"/>
        <v>20</v>
      </c>
      <c r="F27" s="137">
        <v>0</v>
      </c>
      <c r="G27" s="137">
        <v>20</v>
      </c>
      <c r="H27" s="138">
        <v>0</v>
      </c>
    </row>
    <row r="28" spans="1:8" ht="13.5">
      <c r="A28" s="198"/>
      <c r="B28" s="191"/>
      <c r="C28" s="191"/>
      <c r="D28" s="79" t="s">
        <v>16</v>
      </c>
      <c r="E28" s="135">
        <f t="shared" si="1"/>
        <v>18</v>
      </c>
      <c r="F28" s="137">
        <v>0</v>
      </c>
      <c r="G28" s="137">
        <v>18</v>
      </c>
      <c r="H28" s="138">
        <v>0</v>
      </c>
    </row>
    <row r="29" spans="1:8" ht="13.5">
      <c r="A29" s="198"/>
      <c r="B29" s="191" t="s">
        <v>20</v>
      </c>
      <c r="C29" s="191"/>
      <c r="D29" s="83" t="s">
        <v>221</v>
      </c>
      <c r="E29" s="133">
        <f aca="true" t="shared" si="2" ref="E29:E34">SUM(F29:H29)</f>
        <v>126</v>
      </c>
      <c r="F29" s="133">
        <f>SUM(F30:F33)</f>
        <v>0</v>
      </c>
      <c r="G29" s="133">
        <f>SUM(G30:G33)</f>
        <v>121</v>
      </c>
      <c r="H29" s="134">
        <f>SUM(H30:H33)</f>
        <v>5</v>
      </c>
    </row>
    <row r="30" spans="1:8" ht="13.5">
      <c r="A30" s="198"/>
      <c r="B30" s="191"/>
      <c r="C30" s="191"/>
      <c r="D30" s="79" t="s">
        <v>8</v>
      </c>
      <c r="E30" s="133">
        <f t="shared" si="2"/>
        <v>98</v>
      </c>
      <c r="F30" s="137">
        <v>0</v>
      </c>
      <c r="G30" s="137">
        <v>98</v>
      </c>
      <c r="H30" s="138">
        <v>0</v>
      </c>
    </row>
    <row r="31" spans="1:8" ht="13.5">
      <c r="A31" s="198"/>
      <c r="B31" s="191"/>
      <c r="C31" s="191"/>
      <c r="D31" s="79" t="s">
        <v>10</v>
      </c>
      <c r="E31" s="133">
        <f t="shared" si="2"/>
        <v>22</v>
      </c>
      <c r="F31" s="137">
        <v>0</v>
      </c>
      <c r="G31" s="137">
        <v>22</v>
      </c>
      <c r="H31" s="138">
        <v>0</v>
      </c>
    </row>
    <row r="32" spans="1:8" ht="13.5">
      <c r="A32" s="198"/>
      <c r="B32" s="191"/>
      <c r="C32" s="191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198"/>
      <c r="B33" s="191"/>
      <c r="C33" s="191"/>
      <c r="D33" s="79" t="s">
        <v>19</v>
      </c>
      <c r="E33" s="133">
        <f t="shared" si="2"/>
        <v>5</v>
      </c>
      <c r="F33" s="137">
        <v>0</v>
      </c>
      <c r="G33" s="137">
        <v>0</v>
      </c>
      <c r="H33" s="138">
        <v>5</v>
      </c>
    </row>
    <row r="34" spans="1:8" ht="13.5">
      <c r="A34" s="198"/>
      <c r="B34" s="191" t="s">
        <v>21</v>
      </c>
      <c r="C34" s="191"/>
      <c r="D34" s="83" t="s">
        <v>221</v>
      </c>
      <c r="E34" s="133">
        <f t="shared" si="2"/>
        <v>12571</v>
      </c>
      <c r="F34" s="133">
        <f>SUM(F35:F40)</f>
        <v>21</v>
      </c>
      <c r="G34" s="133">
        <f>SUM(G35:G40)</f>
        <v>12478</v>
      </c>
      <c r="H34" s="134">
        <f>SUM(H35:H40)</f>
        <v>72</v>
      </c>
    </row>
    <row r="35" spans="1:8" ht="13.5">
      <c r="A35" s="198"/>
      <c r="B35" s="191"/>
      <c r="C35" s="191"/>
      <c r="D35" s="79" t="s">
        <v>8</v>
      </c>
      <c r="E35" s="133">
        <f aca="true" t="shared" si="3" ref="E35:E40">SUM(F35:H35)</f>
        <v>3</v>
      </c>
      <c r="F35" s="137">
        <v>0</v>
      </c>
      <c r="G35" s="137">
        <v>3</v>
      </c>
      <c r="H35" s="138">
        <v>0</v>
      </c>
    </row>
    <row r="36" spans="1:8" ht="13.5">
      <c r="A36" s="198"/>
      <c r="B36" s="191"/>
      <c r="C36" s="191"/>
      <c r="D36" s="79" t="s">
        <v>9</v>
      </c>
      <c r="E36" s="133">
        <f t="shared" si="3"/>
        <v>6652</v>
      </c>
      <c r="F36" s="137">
        <v>8</v>
      </c>
      <c r="G36" s="137">
        <v>6621</v>
      </c>
      <c r="H36" s="138">
        <v>23</v>
      </c>
    </row>
    <row r="37" spans="1:8" ht="13.5">
      <c r="A37" s="198"/>
      <c r="B37" s="191"/>
      <c r="C37" s="191"/>
      <c r="D37" s="79" t="s">
        <v>10</v>
      </c>
      <c r="E37" s="133">
        <f t="shared" si="3"/>
        <v>3660</v>
      </c>
      <c r="F37" s="137">
        <v>11</v>
      </c>
      <c r="G37" s="137">
        <v>3611</v>
      </c>
      <c r="H37" s="138">
        <v>38</v>
      </c>
    </row>
    <row r="38" spans="1:8" ht="13.5">
      <c r="A38" s="198"/>
      <c r="B38" s="191"/>
      <c r="C38" s="191"/>
      <c r="D38" s="79" t="s">
        <v>11</v>
      </c>
      <c r="E38" s="133">
        <f t="shared" si="3"/>
        <v>2192</v>
      </c>
      <c r="F38" s="137">
        <v>2</v>
      </c>
      <c r="G38" s="137">
        <v>2180</v>
      </c>
      <c r="H38" s="138">
        <v>10</v>
      </c>
    </row>
    <row r="39" spans="1:8" ht="13.5">
      <c r="A39" s="198"/>
      <c r="B39" s="191"/>
      <c r="C39" s="191"/>
      <c r="D39" s="79" t="s">
        <v>12</v>
      </c>
      <c r="E39" s="133">
        <f t="shared" si="3"/>
        <v>18</v>
      </c>
      <c r="F39" s="137">
        <v>0</v>
      </c>
      <c r="G39" s="137">
        <v>18</v>
      </c>
      <c r="H39" s="138">
        <v>0</v>
      </c>
    </row>
    <row r="40" spans="1:8" ht="13.5">
      <c r="A40" s="198"/>
      <c r="B40" s="191"/>
      <c r="C40" s="191"/>
      <c r="D40" s="79" t="s">
        <v>19</v>
      </c>
      <c r="E40" s="133">
        <f t="shared" si="3"/>
        <v>46</v>
      </c>
      <c r="F40" s="137">
        <v>0</v>
      </c>
      <c r="G40" s="137">
        <v>45</v>
      </c>
      <c r="H40" s="138">
        <v>1</v>
      </c>
    </row>
    <row r="41" spans="1:8" ht="13.5">
      <c r="A41" s="198"/>
      <c r="B41" s="191" t="s">
        <v>36</v>
      </c>
      <c r="C41" s="191"/>
      <c r="D41" s="83" t="s">
        <v>221</v>
      </c>
      <c r="E41" s="133">
        <f>SUM(F41:H41)</f>
        <v>5382</v>
      </c>
      <c r="F41" s="133">
        <f>SUM(F42:F47)</f>
        <v>8</v>
      </c>
      <c r="G41" s="133">
        <f>SUM(G42:G47)</f>
        <v>5366</v>
      </c>
      <c r="H41" s="134">
        <f>SUM(H42:H47)</f>
        <v>8</v>
      </c>
    </row>
    <row r="42" spans="1:8" ht="13.5">
      <c r="A42" s="198"/>
      <c r="B42" s="191"/>
      <c r="C42" s="191"/>
      <c r="D42" s="79" t="s">
        <v>8</v>
      </c>
      <c r="E42" s="133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8"/>
      <c r="B43" s="191"/>
      <c r="C43" s="191"/>
      <c r="D43" s="79" t="s">
        <v>35</v>
      </c>
      <c r="E43" s="133">
        <f t="shared" si="4"/>
        <v>3447</v>
      </c>
      <c r="F43" s="137">
        <v>0</v>
      </c>
      <c r="G43" s="137">
        <v>3446</v>
      </c>
      <c r="H43" s="138">
        <v>1</v>
      </c>
    </row>
    <row r="44" spans="1:8" ht="13.5">
      <c r="A44" s="198"/>
      <c r="B44" s="191"/>
      <c r="C44" s="191"/>
      <c r="D44" s="79" t="s">
        <v>10</v>
      </c>
      <c r="E44" s="133">
        <f t="shared" si="4"/>
        <v>517</v>
      </c>
      <c r="F44" s="137">
        <v>5</v>
      </c>
      <c r="G44" s="137">
        <v>510</v>
      </c>
      <c r="H44" s="138">
        <v>2</v>
      </c>
    </row>
    <row r="45" spans="1:8" ht="13.5">
      <c r="A45" s="198"/>
      <c r="B45" s="191"/>
      <c r="C45" s="191"/>
      <c r="D45" s="79" t="s">
        <v>11</v>
      </c>
      <c r="E45" s="133">
        <f t="shared" si="4"/>
        <v>1409</v>
      </c>
      <c r="F45" s="137">
        <v>3</v>
      </c>
      <c r="G45" s="137">
        <v>1401</v>
      </c>
      <c r="H45" s="138">
        <v>5</v>
      </c>
    </row>
    <row r="46" spans="1:8" ht="13.5">
      <c r="A46" s="198"/>
      <c r="B46" s="191"/>
      <c r="C46" s="191"/>
      <c r="D46" s="79" t="s">
        <v>12</v>
      </c>
      <c r="E46" s="133">
        <f t="shared" si="4"/>
        <v>3</v>
      </c>
      <c r="F46" s="137">
        <v>0</v>
      </c>
      <c r="G46" s="137">
        <v>3</v>
      </c>
      <c r="H46" s="138">
        <v>0</v>
      </c>
    </row>
    <row r="47" spans="1:8" ht="13.5">
      <c r="A47" s="198"/>
      <c r="B47" s="191"/>
      <c r="C47" s="191"/>
      <c r="D47" s="79" t="s">
        <v>19</v>
      </c>
      <c r="E47" s="133">
        <f t="shared" si="4"/>
        <v>4</v>
      </c>
      <c r="F47" s="137">
        <v>0</v>
      </c>
      <c r="G47" s="137">
        <v>4</v>
      </c>
      <c r="H47" s="138">
        <v>0</v>
      </c>
    </row>
    <row r="48" spans="1:8" ht="13.5">
      <c r="A48" s="195" t="s">
        <v>31</v>
      </c>
      <c r="B48" s="196"/>
      <c r="C48" s="196"/>
      <c r="D48" s="82" t="s">
        <v>217</v>
      </c>
      <c r="E48" s="131">
        <f aca="true" t="shared" si="5" ref="E48:E67">SUM(F48:H48)</f>
        <v>5511</v>
      </c>
      <c r="F48" s="131">
        <f>F49+F62</f>
        <v>75</v>
      </c>
      <c r="G48" s="131">
        <f>G49+G62</f>
        <v>4870</v>
      </c>
      <c r="H48" s="132">
        <f>H49+H62</f>
        <v>566</v>
      </c>
    </row>
    <row r="49" spans="1:8" ht="13.5">
      <c r="A49" s="197"/>
      <c r="B49" s="191" t="s">
        <v>32</v>
      </c>
      <c r="C49" s="191"/>
      <c r="D49" s="107" t="s">
        <v>221</v>
      </c>
      <c r="E49" s="139">
        <f t="shared" si="5"/>
        <v>5434</v>
      </c>
      <c r="F49" s="139">
        <f>F50+F51+F52+F56</f>
        <v>48</v>
      </c>
      <c r="G49" s="139">
        <f>G50+G51+G52+G56</f>
        <v>4823</v>
      </c>
      <c r="H49" s="140">
        <f>H50+H51+H52+H56</f>
        <v>563</v>
      </c>
    </row>
    <row r="50" spans="1:8" ht="13.5">
      <c r="A50" s="197"/>
      <c r="B50" s="191"/>
      <c r="C50" s="191"/>
      <c r="D50" s="113" t="s">
        <v>22</v>
      </c>
      <c r="E50" s="141">
        <f t="shared" si="5"/>
        <v>195</v>
      </c>
      <c r="F50" s="141">
        <v>0</v>
      </c>
      <c r="G50" s="141">
        <v>0</v>
      </c>
      <c r="H50" s="142">
        <v>195</v>
      </c>
    </row>
    <row r="51" spans="1:8" ht="13.5">
      <c r="A51" s="197"/>
      <c r="B51" s="191"/>
      <c r="C51" s="191"/>
      <c r="D51" s="113" t="s">
        <v>23</v>
      </c>
      <c r="E51" s="141">
        <f t="shared" si="5"/>
        <v>303</v>
      </c>
      <c r="F51" s="141">
        <v>0</v>
      </c>
      <c r="G51" s="141">
        <v>0</v>
      </c>
      <c r="H51" s="142">
        <v>303</v>
      </c>
    </row>
    <row r="52" spans="1:8" ht="13.5">
      <c r="A52" s="197"/>
      <c r="B52" s="191"/>
      <c r="C52" s="191"/>
      <c r="D52" s="113" t="s">
        <v>24</v>
      </c>
      <c r="E52" s="141">
        <f t="shared" si="5"/>
        <v>0</v>
      </c>
      <c r="F52" s="141">
        <v>0</v>
      </c>
      <c r="G52" s="141">
        <v>0</v>
      </c>
      <c r="H52" s="142">
        <v>0</v>
      </c>
    </row>
    <row r="53" spans="1:8" ht="13.5">
      <c r="A53" s="197"/>
      <c r="B53" s="191"/>
      <c r="C53" s="191"/>
      <c r="D53" s="79" t="s">
        <v>25</v>
      </c>
      <c r="E53" s="141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197"/>
      <c r="B54" s="191"/>
      <c r="C54" s="191"/>
      <c r="D54" s="79" t="s">
        <v>37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197"/>
      <c r="B55" s="191"/>
      <c r="C55" s="191"/>
      <c r="D55" s="79" t="s">
        <v>38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197"/>
      <c r="B56" s="191" t="s">
        <v>33</v>
      </c>
      <c r="C56" s="191"/>
      <c r="D56" s="113" t="s">
        <v>220</v>
      </c>
      <c r="E56" s="141">
        <f t="shared" si="5"/>
        <v>4936</v>
      </c>
      <c r="F56" s="141">
        <f>SUM(F57:F61)</f>
        <v>48</v>
      </c>
      <c r="G56" s="141">
        <f>SUM(G57:G61)</f>
        <v>4823</v>
      </c>
      <c r="H56" s="142">
        <f>SUM(H57:H61)</f>
        <v>65</v>
      </c>
    </row>
    <row r="57" spans="1:8" ht="13.5">
      <c r="A57" s="197"/>
      <c r="B57" s="191"/>
      <c r="C57" s="191"/>
      <c r="D57" s="79" t="s">
        <v>26</v>
      </c>
      <c r="E57" s="141">
        <f t="shared" si="5"/>
        <v>4760</v>
      </c>
      <c r="F57" s="137">
        <v>26</v>
      </c>
      <c r="G57" s="137">
        <v>4669</v>
      </c>
      <c r="H57" s="138">
        <v>65</v>
      </c>
    </row>
    <row r="58" spans="1:8" ht="13.5">
      <c r="A58" s="197"/>
      <c r="B58" s="191"/>
      <c r="C58" s="191"/>
      <c r="D58" s="79" t="s">
        <v>27</v>
      </c>
      <c r="E58" s="141">
        <f t="shared" si="5"/>
        <v>68</v>
      </c>
      <c r="F58" s="137">
        <v>6</v>
      </c>
      <c r="G58" s="137">
        <v>62</v>
      </c>
      <c r="H58" s="138">
        <v>0</v>
      </c>
    </row>
    <row r="59" spans="1:8" ht="13.5">
      <c r="A59" s="197"/>
      <c r="B59" s="191"/>
      <c r="C59" s="191"/>
      <c r="D59" s="79" t="s">
        <v>28</v>
      </c>
      <c r="E59" s="141">
        <f t="shared" si="5"/>
        <v>55</v>
      </c>
      <c r="F59" s="137">
        <v>7</v>
      </c>
      <c r="G59" s="137">
        <v>48</v>
      </c>
      <c r="H59" s="138">
        <v>0</v>
      </c>
    </row>
    <row r="60" spans="1:8" ht="13.5">
      <c r="A60" s="197"/>
      <c r="B60" s="191"/>
      <c r="C60" s="191"/>
      <c r="D60" s="79" t="s">
        <v>29</v>
      </c>
      <c r="E60" s="141">
        <f t="shared" si="5"/>
        <v>51</v>
      </c>
      <c r="F60" s="137">
        <v>9</v>
      </c>
      <c r="G60" s="137">
        <v>42</v>
      </c>
      <c r="H60" s="138">
        <v>0</v>
      </c>
    </row>
    <row r="61" spans="1:8" ht="13.5">
      <c r="A61" s="197"/>
      <c r="B61" s="191"/>
      <c r="C61" s="191"/>
      <c r="D61" s="79" t="s">
        <v>30</v>
      </c>
      <c r="E61" s="141">
        <f t="shared" si="5"/>
        <v>2</v>
      </c>
      <c r="F61" s="137">
        <v>0</v>
      </c>
      <c r="G61" s="137">
        <v>2</v>
      </c>
      <c r="H61" s="138">
        <v>0</v>
      </c>
    </row>
    <row r="62" spans="1:8" ht="13.5">
      <c r="A62" s="197"/>
      <c r="B62" s="191" t="s">
        <v>34</v>
      </c>
      <c r="C62" s="191"/>
      <c r="D62" s="107" t="s">
        <v>5</v>
      </c>
      <c r="E62" s="139">
        <f t="shared" si="5"/>
        <v>77</v>
      </c>
      <c r="F62" s="139">
        <f>SUM(F63:F67)</f>
        <v>27</v>
      </c>
      <c r="G62" s="139">
        <f>SUM(G63:G67)</f>
        <v>47</v>
      </c>
      <c r="H62" s="140">
        <f>SUM(H63:H67)</f>
        <v>3</v>
      </c>
    </row>
    <row r="63" spans="1:8" ht="13.5">
      <c r="A63" s="197"/>
      <c r="B63" s="191"/>
      <c r="C63" s="191"/>
      <c r="D63" s="79" t="s">
        <v>39</v>
      </c>
      <c r="E63" s="139">
        <f t="shared" si="5"/>
        <v>44</v>
      </c>
      <c r="F63" s="137">
        <v>8</v>
      </c>
      <c r="G63" s="137">
        <v>36</v>
      </c>
      <c r="H63" s="138">
        <v>0</v>
      </c>
    </row>
    <row r="64" spans="1:8" ht="13.5">
      <c r="A64" s="197"/>
      <c r="B64" s="191"/>
      <c r="C64" s="191"/>
      <c r="D64" s="79" t="s">
        <v>40</v>
      </c>
      <c r="E64" s="139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197"/>
      <c r="B65" s="191"/>
      <c r="C65" s="191"/>
      <c r="D65" s="79" t="s">
        <v>41</v>
      </c>
      <c r="E65" s="139">
        <f t="shared" si="5"/>
        <v>0</v>
      </c>
      <c r="F65" s="137"/>
      <c r="G65" s="137">
        <v>0</v>
      </c>
      <c r="H65" s="138">
        <v>0</v>
      </c>
    </row>
    <row r="66" spans="1:8" ht="15" customHeight="1">
      <c r="A66" s="197"/>
      <c r="B66" s="191"/>
      <c r="C66" s="191"/>
      <c r="D66" s="79" t="s">
        <v>42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3.5">
      <c r="A67" s="197"/>
      <c r="B67" s="191"/>
      <c r="C67" s="191"/>
      <c r="D67" s="79" t="s">
        <v>43</v>
      </c>
      <c r="E67" s="139">
        <f t="shared" si="5"/>
        <v>30</v>
      </c>
      <c r="F67" s="137">
        <v>19</v>
      </c>
      <c r="G67" s="137">
        <v>11</v>
      </c>
      <c r="H67" s="138">
        <v>0</v>
      </c>
    </row>
    <row r="68" spans="1:8" ht="13.5">
      <c r="A68" s="195" t="s">
        <v>86</v>
      </c>
      <c r="B68" s="196"/>
      <c r="C68" s="196"/>
      <c r="D68" s="82" t="s">
        <v>44</v>
      </c>
      <c r="E68" s="131">
        <f>E69+E71+E79+E84+E88</f>
        <v>16220</v>
      </c>
      <c r="F68" s="131">
        <f>F69+F71+F79+F84+F88</f>
        <v>98</v>
      </c>
      <c r="G68" s="131">
        <f>G69+G71+G79+G84+G88</f>
        <v>15320</v>
      </c>
      <c r="H68" s="132">
        <f>H69+H71+H79+H84+H88</f>
        <v>802</v>
      </c>
    </row>
    <row r="69" spans="1:8" ht="13.5">
      <c r="A69" s="194"/>
      <c r="B69" s="191" t="s">
        <v>68</v>
      </c>
      <c r="C69" s="191"/>
      <c r="D69" s="108" t="s">
        <v>49</v>
      </c>
      <c r="E69" s="139">
        <f>SUM(F69:H69)</f>
        <v>672</v>
      </c>
      <c r="F69" s="139">
        <f>F70</f>
        <v>6</v>
      </c>
      <c r="G69" s="139">
        <f>G70</f>
        <v>666</v>
      </c>
      <c r="H69" s="140">
        <f>H70</f>
        <v>0</v>
      </c>
    </row>
    <row r="70" spans="1:8" ht="13.5">
      <c r="A70" s="194"/>
      <c r="B70" s="191"/>
      <c r="C70" s="191"/>
      <c r="D70" s="79" t="s">
        <v>87</v>
      </c>
      <c r="E70" s="139">
        <f>SUM(F70:H70)</f>
        <v>672</v>
      </c>
      <c r="F70" s="137">
        <v>6</v>
      </c>
      <c r="G70" s="137">
        <v>666</v>
      </c>
      <c r="H70" s="138">
        <v>0</v>
      </c>
    </row>
    <row r="71" spans="1:8" ht="13.5">
      <c r="A71" s="194"/>
      <c r="B71" s="191" t="s">
        <v>88</v>
      </c>
      <c r="C71" s="191"/>
      <c r="D71" s="108" t="s">
        <v>49</v>
      </c>
      <c r="E71" s="139">
        <f>SUM(F71:H71)</f>
        <v>9633</v>
      </c>
      <c r="F71" s="139">
        <f>SUM(F72:F78)</f>
        <v>31</v>
      </c>
      <c r="G71" s="139">
        <f>SUM(G72:G78)</f>
        <v>9067</v>
      </c>
      <c r="H71" s="140">
        <f>SUM(H72:H78)</f>
        <v>535</v>
      </c>
    </row>
    <row r="72" spans="1:8" ht="13.5">
      <c r="A72" s="194"/>
      <c r="B72" s="191"/>
      <c r="C72" s="191"/>
      <c r="D72" s="79" t="s">
        <v>89</v>
      </c>
      <c r="E72" s="139">
        <f aca="true" t="shared" si="6" ref="E72:E78">SUM(F72:H72)</f>
        <v>8266</v>
      </c>
      <c r="F72" s="137">
        <v>22</v>
      </c>
      <c r="G72" s="137">
        <v>8081</v>
      </c>
      <c r="H72" s="138">
        <v>163</v>
      </c>
    </row>
    <row r="73" spans="1:8" ht="13.5">
      <c r="A73" s="194"/>
      <c r="B73" s="191"/>
      <c r="C73" s="191"/>
      <c r="D73" s="79" t="s">
        <v>90</v>
      </c>
      <c r="E73" s="139">
        <f t="shared" si="6"/>
        <v>577</v>
      </c>
      <c r="F73" s="137">
        <v>5</v>
      </c>
      <c r="G73" s="137">
        <v>531</v>
      </c>
      <c r="H73" s="138">
        <v>41</v>
      </c>
    </row>
    <row r="74" spans="1:8" ht="13.5">
      <c r="A74" s="194"/>
      <c r="B74" s="191"/>
      <c r="C74" s="191"/>
      <c r="D74" s="79" t="s">
        <v>91</v>
      </c>
      <c r="E74" s="139">
        <f t="shared" si="6"/>
        <v>399</v>
      </c>
      <c r="F74" s="137">
        <v>3</v>
      </c>
      <c r="G74" s="137">
        <v>206</v>
      </c>
      <c r="H74" s="138">
        <v>190</v>
      </c>
    </row>
    <row r="75" spans="1:8" ht="13.5">
      <c r="A75" s="194"/>
      <c r="B75" s="191"/>
      <c r="C75" s="191"/>
      <c r="D75" s="79" t="s">
        <v>92</v>
      </c>
      <c r="E75" s="139">
        <f t="shared" si="6"/>
        <v>243</v>
      </c>
      <c r="F75" s="137">
        <v>1</v>
      </c>
      <c r="G75" s="137">
        <v>189</v>
      </c>
      <c r="H75" s="138">
        <v>53</v>
      </c>
    </row>
    <row r="76" spans="1:8" ht="13.5">
      <c r="A76" s="194"/>
      <c r="B76" s="191"/>
      <c r="C76" s="191"/>
      <c r="D76" s="79" t="s">
        <v>93</v>
      </c>
      <c r="E76" s="139">
        <f t="shared" si="6"/>
        <v>21</v>
      </c>
      <c r="F76" s="137">
        <v>0</v>
      </c>
      <c r="G76" s="137">
        <v>15</v>
      </c>
      <c r="H76" s="138">
        <v>6</v>
      </c>
    </row>
    <row r="77" spans="1:8" ht="13.5">
      <c r="A77" s="194"/>
      <c r="B77" s="191"/>
      <c r="C77" s="191"/>
      <c r="D77" s="79" t="s">
        <v>94</v>
      </c>
      <c r="E77" s="139">
        <f t="shared" si="6"/>
        <v>30</v>
      </c>
      <c r="F77" s="137">
        <v>0</v>
      </c>
      <c r="G77" s="137">
        <v>8</v>
      </c>
      <c r="H77" s="138">
        <v>22</v>
      </c>
    </row>
    <row r="78" spans="1:8" ht="13.5">
      <c r="A78" s="194"/>
      <c r="B78" s="191"/>
      <c r="C78" s="191"/>
      <c r="D78" s="79" t="s">
        <v>95</v>
      </c>
      <c r="E78" s="139">
        <f t="shared" si="6"/>
        <v>97</v>
      </c>
      <c r="F78" s="137">
        <v>0</v>
      </c>
      <c r="G78" s="137">
        <v>37</v>
      </c>
      <c r="H78" s="138">
        <v>60</v>
      </c>
    </row>
    <row r="79" spans="1:8" ht="13.5">
      <c r="A79" s="194"/>
      <c r="B79" s="191" t="s">
        <v>96</v>
      </c>
      <c r="C79" s="191"/>
      <c r="D79" s="108" t="s">
        <v>221</v>
      </c>
      <c r="E79" s="139">
        <f aca="true" t="shared" si="7" ref="E79:E88">SUM(F79:H79)</f>
        <v>241</v>
      </c>
      <c r="F79" s="139">
        <f>SUM(F80:F83)</f>
        <v>4</v>
      </c>
      <c r="G79" s="139">
        <f>SUM(G80:G83)</f>
        <v>229</v>
      </c>
      <c r="H79" s="140">
        <f>SUM(H80:H83)</f>
        <v>8</v>
      </c>
    </row>
    <row r="80" spans="1:8" ht="13.5">
      <c r="A80" s="194"/>
      <c r="B80" s="191"/>
      <c r="C80" s="191"/>
      <c r="D80" s="79" t="s">
        <v>89</v>
      </c>
      <c r="E80" s="139">
        <f t="shared" si="7"/>
        <v>136</v>
      </c>
      <c r="F80" s="137">
        <v>0</v>
      </c>
      <c r="G80" s="137">
        <v>134</v>
      </c>
      <c r="H80" s="138">
        <v>2</v>
      </c>
    </row>
    <row r="81" spans="1:8" ht="13.5">
      <c r="A81" s="194"/>
      <c r="B81" s="191"/>
      <c r="C81" s="191"/>
      <c r="D81" s="79" t="s">
        <v>91</v>
      </c>
      <c r="E81" s="139">
        <f t="shared" si="7"/>
        <v>53</v>
      </c>
      <c r="F81" s="137">
        <v>1</v>
      </c>
      <c r="G81" s="137">
        <v>49</v>
      </c>
      <c r="H81" s="138">
        <v>3</v>
      </c>
    </row>
    <row r="82" spans="1:8" ht="13.5">
      <c r="A82" s="194"/>
      <c r="B82" s="191"/>
      <c r="C82" s="191"/>
      <c r="D82" s="79" t="s">
        <v>94</v>
      </c>
      <c r="E82" s="139">
        <f t="shared" si="7"/>
        <v>48</v>
      </c>
      <c r="F82" s="137">
        <v>3</v>
      </c>
      <c r="G82" s="137">
        <v>43</v>
      </c>
      <c r="H82" s="138">
        <v>2</v>
      </c>
    </row>
    <row r="83" spans="1:8" ht="13.5">
      <c r="A83" s="194"/>
      <c r="B83" s="191"/>
      <c r="C83" s="191"/>
      <c r="D83" s="79" t="s">
        <v>95</v>
      </c>
      <c r="E83" s="139">
        <f t="shared" si="7"/>
        <v>4</v>
      </c>
      <c r="F83" s="137">
        <v>0</v>
      </c>
      <c r="G83" s="137">
        <v>3</v>
      </c>
      <c r="H83" s="138">
        <v>1</v>
      </c>
    </row>
    <row r="84" spans="1:8" ht="13.5">
      <c r="A84" s="194"/>
      <c r="B84" s="191" t="s">
        <v>97</v>
      </c>
      <c r="C84" s="191"/>
      <c r="D84" s="108" t="s">
        <v>221</v>
      </c>
      <c r="E84" s="139">
        <f t="shared" si="7"/>
        <v>4234</v>
      </c>
      <c r="F84" s="139">
        <f>SUM(F85:F87)</f>
        <v>6</v>
      </c>
      <c r="G84" s="139">
        <f>SUM(G85:G87)</f>
        <v>4132</v>
      </c>
      <c r="H84" s="140">
        <f>SUM(H85:H87)</f>
        <v>96</v>
      </c>
    </row>
    <row r="85" spans="1:8" ht="13.5">
      <c r="A85" s="194"/>
      <c r="B85" s="191"/>
      <c r="C85" s="191"/>
      <c r="D85" s="79" t="s">
        <v>89</v>
      </c>
      <c r="E85" s="139">
        <f t="shared" si="7"/>
        <v>4199</v>
      </c>
      <c r="F85" s="137">
        <v>6</v>
      </c>
      <c r="G85" s="137">
        <v>4099</v>
      </c>
      <c r="H85" s="138">
        <v>94</v>
      </c>
    </row>
    <row r="86" spans="1:8" ht="13.5">
      <c r="A86" s="194"/>
      <c r="B86" s="191"/>
      <c r="C86" s="191"/>
      <c r="D86" s="79" t="s">
        <v>91</v>
      </c>
      <c r="E86" s="139">
        <f t="shared" si="7"/>
        <v>35</v>
      </c>
      <c r="F86" s="137">
        <v>0</v>
      </c>
      <c r="G86" s="137">
        <v>33</v>
      </c>
      <c r="H86" s="138">
        <v>2</v>
      </c>
    </row>
    <row r="87" spans="1:8" ht="13.5">
      <c r="A87" s="194"/>
      <c r="B87" s="191"/>
      <c r="C87" s="191"/>
      <c r="D87" s="79" t="s">
        <v>98</v>
      </c>
      <c r="E87" s="139">
        <f t="shared" si="7"/>
        <v>0</v>
      </c>
      <c r="F87" s="137">
        <v>0</v>
      </c>
      <c r="G87" s="137">
        <v>0</v>
      </c>
      <c r="H87" s="138">
        <v>0</v>
      </c>
    </row>
    <row r="88" spans="1:8" ht="13.5">
      <c r="A88" s="194"/>
      <c r="B88" s="191" t="s">
        <v>99</v>
      </c>
      <c r="C88" s="191"/>
      <c r="D88" s="108" t="s">
        <v>221</v>
      </c>
      <c r="E88" s="139">
        <f t="shared" si="7"/>
        <v>1440</v>
      </c>
      <c r="F88" s="139">
        <f>SUM(F89+F90+F91+F92+F93+F94+F95+F99+F103+F109)</f>
        <v>51</v>
      </c>
      <c r="G88" s="139">
        <f>SUM(G89+G90+G91+G92+G93+G94+G95+G99+G103+G109)</f>
        <v>1226</v>
      </c>
      <c r="H88" s="140">
        <f>SUM(H89+H90+H91+H92+H93+H94+H95+H99+H103+H109)</f>
        <v>163</v>
      </c>
    </row>
    <row r="89" spans="1:8" ht="13.5">
      <c r="A89" s="194"/>
      <c r="B89" s="191"/>
      <c r="C89" s="191"/>
      <c r="D89" s="80" t="s">
        <v>157</v>
      </c>
      <c r="E89" s="139">
        <f aca="true" t="shared" si="8" ref="E89:E94">SUM(F89:H89)</f>
        <v>84</v>
      </c>
      <c r="F89" s="137">
        <v>6</v>
      </c>
      <c r="G89" s="137">
        <v>78</v>
      </c>
      <c r="H89" s="138">
        <v>0</v>
      </c>
    </row>
    <row r="90" spans="1:8" ht="13.5">
      <c r="A90" s="194"/>
      <c r="B90" s="191"/>
      <c r="C90" s="191"/>
      <c r="D90" s="80" t="s">
        <v>158</v>
      </c>
      <c r="E90" s="139">
        <f t="shared" si="8"/>
        <v>2</v>
      </c>
      <c r="F90" s="137">
        <v>2</v>
      </c>
      <c r="G90" s="137">
        <v>0</v>
      </c>
      <c r="H90" s="138">
        <v>0</v>
      </c>
    </row>
    <row r="91" spans="1:8" ht="13.5">
      <c r="A91" s="194"/>
      <c r="B91" s="191"/>
      <c r="C91" s="191"/>
      <c r="D91" s="80" t="s">
        <v>159</v>
      </c>
      <c r="E91" s="139">
        <f t="shared" si="8"/>
        <v>2</v>
      </c>
      <c r="F91" s="137">
        <v>0</v>
      </c>
      <c r="G91" s="137">
        <v>2</v>
      </c>
      <c r="H91" s="138">
        <v>0</v>
      </c>
    </row>
    <row r="92" spans="1:8" ht="13.5">
      <c r="A92" s="194"/>
      <c r="B92" s="191"/>
      <c r="C92" s="191"/>
      <c r="D92" s="80" t="s">
        <v>160</v>
      </c>
      <c r="E92" s="139">
        <f t="shared" si="8"/>
        <v>28</v>
      </c>
      <c r="F92" s="137">
        <v>24</v>
      </c>
      <c r="G92" s="137">
        <v>4</v>
      </c>
      <c r="H92" s="138">
        <v>0</v>
      </c>
    </row>
    <row r="93" spans="1:8" ht="13.5">
      <c r="A93" s="194"/>
      <c r="B93" s="191"/>
      <c r="C93" s="191"/>
      <c r="D93" s="80" t="s">
        <v>161</v>
      </c>
      <c r="E93" s="139">
        <f t="shared" si="8"/>
        <v>462</v>
      </c>
      <c r="F93" s="137">
        <v>0</v>
      </c>
      <c r="G93" s="137">
        <v>454</v>
      </c>
      <c r="H93" s="138">
        <v>8</v>
      </c>
    </row>
    <row r="94" spans="1:8" ht="13.5">
      <c r="A94" s="194"/>
      <c r="B94" s="191"/>
      <c r="C94" s="191"/>
      <c r="D94" s="80" t="s">
        <v>162</v>
      </c>
      <c r="E94" s="139">
        <f t="shared" si="8"/>
        <v>1</v>
      </c>
      <c r="F94" s="137">
        <v>0</v>
      </c>
      <c r="G94" s="137">
        <v>0</v>
      </c>
      <c r="H94" s="138">
        <v>1</v>
      </c>
    </row>
    <row r="95" spans="1:8" ht="13.5">
      <c r="A95" s="194"/>
      <c r="B95" s="191"/>
      <c r="C95" s="191"/>
      <c r="D95" s="91" t="s">
        <v>163</v>
      </c>
      <c r="E95" s="135">
        <f aca="true" t="shared" si="9" ref="E95:E109">SUM(F95:H95)</f>
        <v>84</v>
      </c>
      <c r="F95" s="135">
        <f>SUM(F96:F98)</f>
        <v>0</v>
      </c>
      <c r="G95" s="135">
        <f>SUM(G96:G98)</f>
        <v>83</v>
      </c>
      <c r="H95" s="136">
        <f>SUM(H96:H98)</f>
        <v>1</v>
      </c>
    </row>
    <row r="96" spans="1:8" ht="13.5">
      <c r="A96" s="194"/>
      <c r="B96" s="191"/>
      <c r="C96" s="191"/>
      <c r="D96" s="80" t="s">
        <v>164</v>
      </c>
      <c r="E96" s="135">
        <f t="shared" si="9"/>
        <v>0</v>
      </c>
      <c r="F96" s="137">
        <v>0</v>
      </c>
      <c r="G96" s="137">
        <v>0</v>
      </c>
      <c r="H96" s="138">
        <v>0</v>
      </c>
    </row>
    <row r="97" spans="1:8" ht="13.5">
      <c r="A97" s="194"/>
      <c r="B97" s="191"/>
      <c r="C97" s="191"/>
      <c r="D97" s="80" t="s">
        <v>165</v>
      </c>
      <c r="E97" s="135">
        <f t="shared" si="9"/>
        <v>75</v>
      </c>
      <c r="F97" s="137">
        <v>0</v>
      </c>
      <c r="G97" s="137">
        <v>75</v>
      </c>
      <c r="H97" s="138">
        <v>0</v>
      </c>
    </row>
    <row r="98" spans="1:8" ht="13.5">
      <c r="A98" s="194"/>
      <c r="B98" s="191"/>
      <c r="C98" s="191"/>
      <c r="D98" s="80" t="s">
        <v>166</v>
      </c>
      <c r="E98" s="135">
        <f t="shared" si="9"/>
        <v>9</v>
      </c>
      <c r="F98" s="137">
        <v>0</v>
      </c>
      <c r="G98" s="137">
        <v>8</v>
      </c>
      <c r="H98" s="138">
        <v>1</v>
      </c>
    </row>
    <row r="99" spans="1:8" ht="13.5">
      <c r="A99" s="194"/>
      <c r="B99" s="191"/>
      <c r="C99" s="191"/>
      <c r="D99" s="91" t="s">
        <v>167</v>
      </c>
      <c r="E99" s="135">
        <f t="shared" si="9"/>
        <v>41</v>
      </c>
      <c r="F99" s="135">
        <f>SUM(F100:F102)</f>
        <v>0</v>
      </c>
      <c r="G99" s="135">
        <f>SUM(G100:G102)</f>
        <v>40</v>
      </c>
      <c r="H99" s="136">
        <f>SUM(H100:H102)</f>
        <v>1</v>
      </c>
    </row>
    <row r="100" spans="1:8" ht="13.5">
      <c r="A100" s="194"/>
      <c r="B100" s="191"/>
      <c r="C100" s="191"/>
      <c r="D100" s="80" t="s">
        <v>168</v>
      </c>
      <c r="E100" s="135">
        <f t="shared" si="9"/>
        <v>0</v>
      </c>
      <c r="F100" s="137">
        <v>0</v>
      </c>
      <c r="G100" s="137">
        <v>0</v>
      </c>
      <c r="H100" s="138">
        <v>0</v>
      </c>
    </row>
    <row r="101" spans="1:8" ht="13.5">
      <c r="A101" s="194"/>
      <c r="B101" s="191"/>
      <c r="C101" s="191"/>
      <c r="D101" s="79" t="s">
        <v>264</v>
      </c>
      <c r="E101" s="135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194"/>
      <c r="B102" s="191"/>
      <c r="C102" s="191"/>
      <c r="D102" s="80" t="s">
        <v>166</v>
      </c>
      <c r="E102" s="135">
        <f t="shared" si="9"/>
        <v>40</v>
      </c>
      <c r="F102" s="137">
        <v>0</v>
      </c>
      <c r="G102" s="137">
        <v>39</v>
      </c>
      <c r="H102" s="138">
        <v>1</v>
      </c>
    </row>
    <row r="103" spans="1:8" ht="13.5">
      <c r="A103" s="194"/>
      <c r="B103" s="191"/>
      <c r="C103" s="191"/>
      <c r="D103" s="91" t="s">
        <v>169</v>
      </c>
      <c r="E103" s="135">
        <f t="shared" si="9"/>
        <v>132</v>
      </c>
      <c r="F103" s="135">
        <f>SUM(F104:F108)</f>
        <v>9</v>
      </c>
      <c r="G103" s="135">
        <f>SUM(G104:G108)</f>
        <v>25</v>
      </c>
      <c r="H103" s="136">
        <f>SUM(H104:H108)</f>
        <v>98</v>
      </c>
    </row>
    <row r="104" spans="1:8" ht="13.5">
      <c r="A104" s="194"/>
      <c r="B104" s="191"/>
      <c r="C104" s="191"/>
      <c r="D104" s="80" t="s">
        <v>170</v>
      </c>
      <c r="E104" s="135">
        <f t="shared" si="9"/>
        <v>4</v>
      </c>
      <c r="F104" s="137">
        <v>0</v>
      </c>
      <c r="G104" s="137">
        <v>0</v>
      </c>
      <c r="H104" s="138">
        <v>4</v>
      </c>
    </row>
    <row r="105" spans="1:8" ht="13.5">
      <c r="A105" s="194"/>
      <c r="B105" s="191"/>
      <c r="C105" s="191"/>
      <c r="D105" s="80" t="s">
        <v>171</v>
      </c>
      <c r="E105" s="135">
        <f t="shared" si="9"/>
        <v>5</v>
      </c>
      <c r="F105" s="137">
        <v>1</v>
      </c>
      <c r="G105" s="137">
        <v>1</v>
      </c>
      <c r="H105" s="138">
        <v>3</v>
      </c>
    </row>
    <row r="106" spans="1:8" ht="13.5">
      <c r="A106" s="194"/>
      <c r="B106" s="191"/>
      <c r="C106" s="191"/>
      <c r="D106" s="80" t="s">
        <v>172</v>
      </c>
      <c r="E106" s="135">
        <f t="shared" si="9"/>
        <v>54</v>
      </c>
      <c r="F106" s="137">
        <v>0</v>
      </c>
      <c r="G106" s="137">
        <v>5</v>
      </c>
      <c r="H106" s="138">
        <v>49</v>
      </c>
    </row>
    <row r="107" spans="1:8" ht="13.5">
      <c r="A107" s="194"/>
      <c r="B107" s="191"/>
      <c r="C107" s="191"/>
      <c r="D107" s="80" t="s">
        <v>173</v>
      </c>
      <c r="E107" s="135">
        <f t="shared" si="9"/>
        <v>7</v>
      </c>
      <c r="F107" s="137">
        <v>0</v>
      </c>
      <c r="G107" s="137">
        <v>4</v>
      </c>
      <c r="H107" s="138">
        <v>3</v>
      </c>
    </row>
    <row r="108" spans="1:8" ht="13.5">
      <c r="A108" s="194"/>
      <c r="B108" s="191"/>
      <c r="C108" s="191"/>
      <c r="D108" s="80" t="s">
        <v>166</v>
      </c>
      <c r="E108" s="135">
        <f t="shared" si="9"/>
        <v>62</v>
      </c>
      <c r="F108" s="137">
        <v>8</v>
      </c>
      <c r="G108" s="137">
        <v>15</v>
      </c>
      <c r="H108" s="138">
        <v>39</v>
      </c>
    </row>
    <row r="109" spans="1:8" ht="13.5">
      <c r="A109" s="194"/>
      <c r="B109" s="191"/>
      <c r="C109" s="191"/>
      <c r="D109" s="93" t="s">
        <v>242</v>
      </c>
      <c r="E109" s="135">
        <f t="shared" si="9"/>
        <v>604</v>
      </c>
      <c r="F109" s="135">
        <v>10</v>
      </c>
      <c r="G109" s="135">
        <v>540</v>
      </c>
      <c r="H109" s="136">
        <v>54</v>
      </c>
    </row>
    <row r="110" spans="1:8" ht="13.5">
      <c r="A110" s="195" t="s">
        <v>101</v>
      </c>
      <c r="B110" s="196"/>
      <c r="C110" s="196"/>
      <c r="D110" s="82" t="s">
        <v>217</v>
      </c>
      <c r="E110" s="131">
        <f>E111+E114+E118</f>
        <v>205</v>
      </c>
      <c r="F110" s="131">
        <f>F111+F114+F118</f>
        <v>9</v>
      </c>
      <c r="G110" s="131">
        <f>G111+G114+G118</f>
        <v>63</v>
      </c>
      <c r="H110" s="132">
        <f>H111+H114+H118</f>
        <v>133</v>
      </c>
    </row>
    <row r="111" spans="1:8" ht="14.25" customHeight="1">
      <c r="A111" s="189"/>
      <c r="B111" s="147" t="s">
        <v>102</v>
      </c>
      <c r="C111" s="148"/>
      <c r="D111" s="107" t="s">
        <v>221</v>
      </c>
      <c r="E111" s="143">
        <f aca="true" t="shared" si="10" ref="E111:E122">SUM(F111:H111)</f>
        <v>52</v>
      </c>
      <c r="F111" s="143">
        <f>SUM(F112:F112)</f>
        <v>0</v>
      </c>
      <c r="G111" s="143">
        <f>SUM(G112:G113)</f>
        <v>27</v>
      </c>
      <c r="H111" s="143">
        <f>SUM(H112:H113)</f>
        <v>25</v>
      </c>
    </row>
    <row r="112" spans="1:8" ht="14.25" customHeight="1">
      <c r="A112" s="189"/>
      <c r="B112" s="167"/>
      <c r="C112" s="164"/>
      <c r="D112" s="80" t="s">
        <v>174</v>
      </c>
      <c r="E112" s="137">
        <f t="shared" si="10"/>
        <v>51</v>
      </c>
      <c r="F112" s="137">
        <v>0</v>
      </c>
      <c r="G112" s="137">
        <v>26</v>
      </c>
      <c r="H112" s="138">
        <v>25</v>
      </c>
    </row>
    <row r="113" spans="1:8" ht="14.25" customHeight="1">
      <c r="A113" s="189"/>
      <c r="B113" s="165"/>
      <c r="C113" s="193"/>
      <c r="D113" s="79" t="s">
        <v>267</v>
      </c>
      <c r="E113" s="137">
        <f t="shared" si="10"/>
        <v>1</v>
      </c>
      <c r="F113" s="137">
        <v>0</v>
      </c>
      <c r="G113" s="137">
        <v>1</v>
      </c>
      <c r="H113" s="138">
        <v>0</v>
      </c>
    </row>
    <row r="114" spans="1:8" ht="13.5">
      <c r="A114" s="189"/>
      <c r="B114" s="191" t="s">
        <v>103</v>
      </c>
      <c r="C114" s="191"/>
      <c r="D114" s="107" t="s">
        <v>220</v>
      </c>
      <c r="E114" s="143">
        <f t="shared" si="10"/>
        <v>89</v>
      </c>
      <c r="F114" s="143">
        <f>SUM(F115:F117)</f>
        <v>1</v>
      </c>
      <c r="G114" s="143">
        <f>SUM(G115:G117)</f>
        <v>9</v>
      </c>
      <c r="H114" s="144">
        <f>SUM(H115:H117)</f>
        <v>79</v>
      </c>
    </row>
    <row r="115" spans="1:8" ht="13.5">
      <c r="A115" s="189"/>
      <c r="B115" s="191"/>
      <c r="C115" s="191"/>
      <c r="D115" s="80" t="s">
        <v>174</v>
      </c>
      <c r="E115" s="137">
        <f t="shared" si="10"/>
        <v>3</v>
      </c>
      <c r="F115" s="137">
        <v>0</v>
      </c>
      <c r="G115" s="137">
        <v>1</v>
      </c>
      <c r="H115" s="138">
        <v>2</v>
      </c>
    </row>
    <row r="116" spans="1:8" ht="13.5">
      <c r="A116" s="189"/>
      <c r="B116" s="191"/>
      <c r="C116" s="191"/>
      <c r="D116" s="80" t="s">
        <v>175</v>
      </c>
      <c r="E116" s="137">
        <f t="shared" si="10"/>
        <v>1</v>
      </c>
      <c r="F116" s="137">
        <v>0</v>
      </c>
      <c r="G116" s="137">
        <v>1</v>
      </c>
      <c r="H116" s="138">
        <v>0</v>
      </c>
    </row>
    <row r="117" spans="1:8" ht="13.5">
      <c r="A117" s="189"/>
      <c r="B117" s="191"/>
      <c r="C117" s="191"/>
      <c r="D117" s="80" t="s">
        <v>176</v>
      </c>
      <c r="E117" s="137">
        <f t="shared" si="10"/>
        <v>85</v>
      </c>
      <c r="F117" s="137">
        <v>1</v>
      </c>
      <c r="G117" s="137">
        <v>7</v>
      </c>
      <c r="H117" s="138">
        <v>77</v>
      </c>
    </row>
    <row r="118" spans="1:8" ht="13.5">
      <c r="A118" s="189"/>
      <c r="B118" s="191" t="s">
        <v>104</v>
      </c>
      <c r="C118" s="191"/>
      <c r="D118" s="109" t="s">
        <v>221</v>
      </c>
      <c r="E118" s="143">
        <f t="shared" si="10"/>
        <v>64</v>
      </c>
      <c r="F118" s="143">
        <f>SUM(F119:F122)</f>
        <v>8</v>
      </c>
      <c r="G118" s="143">
        <f>SUM(G119:G122)</f>
        <v>27</v>
      </c>
      <c r="H118" s="144">
        <f>SUM(H119:H122)</f>
        <v>29</v>
      </c>
    </row>
    <row r="119" spans="1:8" ht="13.5">
      <c r="A119" s="189"/>
      <c r="B119" s="191"/>
      <c r="C119" s="191"/>
      <c r="D119" s="79" t="s">
        <v>105</v>
      </c>
      <c r="E119" s="137">
        <f t="shared" si="10"/>
        <v>26</v>
      </c>
      <c r="F119" s="137">
        <v>0</v>
      </c>
      <c r="G119" s="137">
        <v>12</v>
      </c>
      <c r="H119" s="138">
        <v>14</v>
      </c>
    </row>
    <row r="120" spans="1:8" ht="13.5">
      <c r="A120" s="189"/>
      <c r="B120" s="191"/>
      <c r="C120" s="191"/>
      <c r="D120" s="79" t="s">
        <v>106</v>
      </c>
      <c r="E120" s="137">
        <f t="shared" si="10"/>
        <v>3</v>
      </c>
      <c r="F120" s="137">
        <v>2</v>
      </c>
      <c r="G120" s="137">
        <v>0</v>
      </c>
      <c r="H120" s="138">
        <v>1</v>
      </c>
    </row>
    <row r="121" spans="1:8" ht="13.5">
      <c r="A121" s="189"/>
      <c r="B121" s="191"/>
      <c r="C121" s="191"/>
      <c r="D121" s="79" t="s">
        <v>262</v>
      </c>
      <c r="E121" s="137">
        <f t="shared" si="10"/>
        <v>3</v>
      </c>
      <c r="F121" s="137">
        <v>1</v>
      </c>
      <c r="G121" s="137">
        <v>2</v>
      </c>
      <c r="H121" s="138">
        <v>0</v>
      </c>
    </row>
    <row r="122" spans="1:8" ht="14.25" thickBot="1">
      <c r="A122" s="190"/>
      <c r="B122" s="192"/>
      <c r="C122" s="192"/>
      <c r="D122" s="115" t="s">
        <v>240</v>
      </c>
      <c r="E122" s="145">
        <f t="shared" si="10"/>
        <v>32</v>
      </c>
      <c r="F122" s="145">
        <v>5</v>
      </c>
      <c r="G122" s="145">
        <v>13</v>
      </c>
      <c r="H122" s="146">
        <v>14</v>
      </c>
    </row>
    <row r="123" spans="5:8" ht="13.5">
      <c r="E123" s="95"/>
      <c r="F123" s="95"/>
      <c r="G123" s="95"/>
      <c r="H123" s="95"/>
    </row>
    <row r="124" spans="5:8" ht="13.5">
      <c r="E124" s="95"/>
      <c r="F124" s="95"/>
      <c r="G124" s="95"/>
      <c r="H124" s="95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A110:C110"/>
    <mergeCell ref="A111:A122"/>
    <mergeCell ref="B114:C117"/>
    <mergeCell ref="B118:C122"/>
    <mergeCell ref="B112:C113"/>
    <mergeCell ref="B88:C109"/>
    <mergeCell ref="A69:A109"/>
    <mergeCell ref="B69:C70"/>
    <mergeCell ref="B71:C78"/>
    <mergeCell ref="B79:C83"/>
    <mergeCell ref="B84:C87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A2:D2"/>
    <mergeCell ref="A3:D3"/>
    <mergeCell ref="A4:C4"/>
    <mergeCell ref="A1:H1"/>
    <mergeCell ref="B5:C5"/>
    <mergeCell ref="B6:B28"/>
    <mergeCell ref="C6:C17"/>
    <mergeCell ref="C1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55">
      <selection activeCell="I50" sqref="I5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31" t="s">
        <v>268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8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216435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29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590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29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203322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24">
        <f t="shared" si="3"/>
        <v>0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0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12523</v>
      </c>
      <c r="F7" s="24">
        <f t="shared" si="4"/>
        <v>0</v>
      </c>
      <c r="G7" s="24">
        <f t="shared" si="4"/>
        <v>0</v>
      </c>
      <c r="H7" s="24">
        <f t="shared" si="4"/>
        <v>0</v>
      </c>
      <c r="I7" s="24">
        <f t="shared" si="4"/>
        <v>0</v>
      </c>
      <c r="J7" s="24">
        <f t="shared" si="4"/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28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166202</v>
      </c>
      <c r="F8" s="22">
        <f t="shared" si="5"/>
        <v>0</v>
      </c>
      <c r="G8" s="22">
        <f t="shared" si="5"/>
        <v>0</v>
      </c>
      <c r="H8" s="22">
        <f t="shared" si="5"/>
        <v>0</v>
      </c>
      <c r="I8" s="22">
        <f t="shared" si="5"/>
        <v>0</v>
      </c>
      <c r="J8" s="22">
        <f t="shared" si="5"/>
        <v>0</v>
      </c>
      <c r="K8" s="22">
        <f t="shared" si="5"/>
        <v>0</v>
      </c>
      <c r="L8" s="22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29"/>
      <c r="B9" s="52" t="s">
        <v>0</v>
      </c>
      <c r="C9" s="28">
        <v>190</v>
      </c>
      <c r="D9" s="25">
        <v>191</v>
      </c>
      <c r="E9" s="25">
        <v>192</v>
      </c>
      <c r="F9" s="24"/>
      <c r="G9" s="24"/>
      <c r="H9" s="24"/>
      <c r="I9" s="24"/>
      <c r="J9" s="24"/>
      <c r="K9" s="23"/>
      <c r="L9" s="24"/>
      <c r="M9" s="24"/>
      <c r="N9" s="28"/>
    </row>
    <row r="10" spans="1:14" ht="17.25" customHeight="1">
      <c r="A10" s="229"/>
      <c r="B10" s="52" t="s">
        <v>1</v>
      </c>
      <c r="C10" s="28">
        <v>160905</v>
      </c>
      <c r="D10" s="25">
        <v>161392</v>
      </c>
      <c r="E10" s="25">
        <v>161922</v>
      </c>
      <c r="F10" s="24"/>
      <c r="G10" s="24"/>
      <c r="H10" s="24"/>
      <c r="I10" s="24"/>
      <c r="J10" s="24"/>
      <c r="K10" s="23"/>
      <c r="L10" s="24"/>
      <c r="M10" s="24"/>
      <c r="N10" s="28"/>
    </row>
    <row r="11" spans="1:14" ht="17.25" customHeight="1">
      <c r="A11" s="230"/>
      <c r="B11" s="52" t="s">
        <v>2</v>
      </c>
      <c r="C11" s="28">
        <v>4099</v>
      </c>
      <c r="D11" s="25">
        <v>4086</v>
      </c>
      <c r="E11" s="25">
        <v>4088</v>
      </c>
      <c r="F11" s="24"/>
      <c r="G11" s="24"/>
      <c r="H11" s="24"/>
      <c r="I11" s="24"/>
      <c r="J11" s="24"/>
      <c r="K11" s="23"/>
      <c r="L11" s="24"/>
      <c r="M11" s="24"/>
      <c r="N11" s="28"/>
    </row>
    <row r="12" spans="1:14" ht="17.25" customHeight="1">
      <c r="A12" s="228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11175</v>
      </c>
      <c r="F12" s="22">
        <f t="shared" si="6"/>
        <v>0</v>
      </c>
      <c r="G12" s="22">
        <f t="shared" si="6"/>
        <v>0</v>
      </c>
      <c r="H12" s="22">
        <f t="shared" si="6"/>
        <v>0</v>
      </c>
      <c r="I12" s="22">
        <f t="shared" si="6"/>
        <v>0</v>
      </c>
      <c r="J12" s="22">
        <f t="shared" si="6"/>
        <v>0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29"/>
      <c r="B13" s="52" t="s">
        <v>0</v>
      </c>
      <c r="C13" s="28">
        <v>123</v>
      </c>
      <c r="D13" s="25">
        <v>122</v>
      </c>
      <c r="E13" s="25">
        <v>122</v>
      </c>
      <c r="F13" s="24"/>
      <c r="G13" s="24"/>
      <c r="H13" s="24"/>
      <c r="I13" s="24"/>
      <c r="J13" s="24"/>
      <c r="K13" s="23"/>
      <c r="L13" s="24"/>
      <c r="M13" s="24"/>
      <c r="N13" s="28"/>
    </row>
    <row r="14" spans="1:14" ht="17.25" customHeight="1">
      <c r="A14" s="229"/>
      <c r="B14" s="52" t="s">
        <v>1</v>
      </c>
      <c r="C14" s="28">
        <v>9902</v>
      </c>
      <c r="D14" s="25">
        <v>9877</v>
      </c>
      <c r="E14" s="25">
        <v>9866</v>
      </c>
      <c r="F14" s="24"/>
      <c r="G14" s="24"/>
      <c r="H14" s="24"/>
      <c r="I14" s="24"/>
      <c r="J14" s="24"/>
      <c r="K14" s="23"/>
      <c r="L14" s="24"/>
      <c r="M14" s="24"/>
      <c r="N14" s="28"/>
    </row>
    <row r="15" spans="1:14" ht="17.25" customHeight="1">
      <c r="A15" s="230"/>
      <c r="B15" s="52" t="s">
        <v>2</v>
      </c>
      <c r="C15" s="28">
        <v>1170</v>
      </c>
      <c r="D15" s="25">
        <v>1176</v>
      </c>
      <c r="E15" s="25">
        <v>1187</v>
      </c>
      <c r="F15" s="24"/>
      <c r="G15" s="24"/>
      <c r="H15" s="24"/>
      <c r="I15" s="24"/>
      <c r="J15" s="24"/>
      <c r="K15" s="23"/>
      <c r="L15" s="24"/>
      <c r="M15" s="24"/>
      <c r="N15" s="28"/>
    </row>
    <row r="16" spans="1:14" ht="17.25" customHeight="1">
      <c r="A16" s="224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37003</v>
      </c>
      <c r="F16" s="22">
        <f t="shared" si="7"/>
        <v>0</v>
      </c>
      <c r="G16" s="22">
        <f t="shared" si="7"/>
        <v>0</v>
      </c>
      <c r="H16" s="22">
        <f t="shared" si="7"/>
        <v>0</v>
      </c>
      <c r="I16" s="22">
        <f t="shared" si="7"/>
        <v>0</v>
      </c>
      <c r="J16" s="22">
        <f t="shared" si="7"/>
        <v>0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4"/>
      <c r="B17" s="52" t="s">
        <v>0</v>
      </c>
      <c r="C17" s="28">
        <v>254</v>
      </c>
      <c r="D17" s="24">
        <v>255</v>
      </c>
      <c r="E17" s="25">
        <v>261</v>
      </c>
      <c r="F17" s="24"/>
      <c r="G17" s="24"/>
      <c r="H17" s="24"/>
      <c r="I17" s="24"/>
      <c r="J17" s="24"/>
      <c r="K17" s="25"/>
      <c r="L17" s="24"/>
      <c r="M17" s="24"/>
      <c r="N17" s="28"/>
    </row>
    <row r="18" spans="1:14" ht="17.25" customHeight="1">
      <c r="A18" s="224"/>
      <c r="B18" s="52" t="s">
        <v>1</v>
      </c>
      <c r="C18" s="28">
        <v>31204</v>
      </c>
      <c r="D18" s="24">
        <v>31230</v>
      </c>
      <c r="E18" s="25">
        <v>31303</v>
      </c>
      <c r="F18" s="24"/>
      <c r="G18" s="24"/>
      <c r="H18" s="24"/>
      <c r="I18" s="24"/>
      <c r="J18" s="24"/>
      <c r="K18" s="25"/>
      <c r="L18" s="24"/>
      <c r="M18" s="24"/>
      <c r="N18" s="28"/>
    </row>
    <row r="19" spans="1:14" ht="17.25" customHeight="1">
      <c r="A19" s="224"/>
      <c r="B19" s="52" t="s">
        <v>2</v>
      </c>
      <c r="C19" s="28">
        <v>5472</v>
      </c>
      <c r="D19" s="24">
        <v>5476</v>
      </c>
      <c r="E19" s="25">
        <v>5439</v>
      </c>
      <c r="F19" s="24"/>
      <c r="G19" s="24"/>
      <c r="H19" s="24"/>
      <c r="I19" s="24"/>
      <c r="J19" s="24"/>
      <c r="K19" s="25"/>
      <c r="L19" s="24"/>
      <c r="M19" s="24"/>
      <c r="N19" s="28"/>
    </row>
    <row r="20" spans="1:14" ht="17.25" customHeight="1">
      <c r="A20" s="225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2055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6"/>
      <c r="B21" s="52" t="s">
        <v>0</v>
      </c>
      <c r="C21" s="28">
        <v>15</v>
      </c>
      <c r="D21" s="24">
        <v>15</v>
      </c>
      <c r="E21" s="25">
        <v>15</v>
      </c>
      <c r="F21" s="24"/>
      <c r="G21" s="24"/>
      <c r="H21" s="24"/>
      <c r="I21" s="24"/>
      <c r="J21" s="24"/>
      <c r="K21" s="25"/>
      <c r="L21" s="24"/>
      <c r="M21" s="24"/>
      <c r="N21" s="28"/>
    </row>
    <row r="22" spans="1:14" ht="17.25" customHeight="1">
      <c r="A22" s="226"/>
      <c r="B22" s="52" t="s">
        <v>1</v>
      </c>
      <c r="C22" s="28">
        <v>234</v>
      </c>
      <c r="D22" s="24">
        <v>233</v>
      </c>
      <c r="E22" s="25">
        <v>231</v>
      </c>
      <c r="F22" s="24"/>
      <c r="G22" s="24"/>
      <c r="H22" s="24"/>
      <c r="I22" s="24"/>
      <c r="J22" s="24"/>
      <c r="K22" s="25"/>
      <c r="L22" s="24"/>
      <c r="M22" s="24"/>
      <c r="N22" s="28"/>
    </row>
    <row r="23" spans="1:14" ht="17.25" customHeight="1" thickBot="1">
      <c r="A23" s="227"/>
      <c r="B23" s="53" t="s">
        <v>2</v>
      </c>
      <c r="C23" s="29">
        <v>1828</v>
      </c>
      <c r="D23" s="27">
        <v>1820</v>
      </c>
      <c r="E23" s="26">
        <v>1809</v>
      </c>
      <c r="F23" s="26"/>
      <c r="G23" s="53"/>
      <c r="H23" s="53"/>
      <c r="I23" s="53"/>
      <c r="J23" s="53"/>
      <c r="K23" s="26"/>
      <c r="L23" s="27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9" t="s">
        <v>205</v>
      </c>
      <c r="J26" s="49" t="s">
        <v>206</v>
      </c>
      <c r="K26" s="50" t="s">
        <v>207</v>
      </c>
    </row>
    <row r="27" spans="1:13" ht="19.5" customHeight="1">
      <c r="A27" s="218" t="s">
        <v>181</v>
      </c>
      <c r="B27" s="51" t="s">
        <v>208</v>
      </c>
      <c r="C27" s="155">
        <f>SUM(C28:C30)</f>
        <v>216435</v>
      </c>
      <c r="D27" s="149">
        <f>SUM(D28:D30)</f>
        <v>111193</v>
      </c>
      <c r="E27" s="156">
        <f>SUM(E28:E30)</f>
        <v>105242</v>
      </c>
      <c r="G27" s="221" t="s">
        <v>177</v>
      </c>
      <c r="H27" s="51" t="s">
        <v>209</v>
      </c>
      <c r="I27" s="149">
        <f>SUM(I28:I30)</f>
        <v>215873</v>
      </c>
      <c r="J27" s="149">
        <f>SUM(J28:J30)</f>
        <v>216435</v>
      </c>
      <c r="K27" s="150">
        <f>J27-I27</f>
        <v>562</v>
      </c>
      <c r="M27" s="13"/>
    </row>
    <row r="28" spans="1:11" ht="19.5" customHeight="1">
      <c r="A28" s="219"/>
      <c r="B28" s="52" t="s">
        <v>0</v>
      </c>
      <c r="C28" s="157">
        <f>D28+E28</f>
        <v>590</v>
      </c>
      <c r="D28" s="158">
        <f aca="true" t="shared" si="9" ref="D28:E30">SUM(D32+D36+D40+D44)</f>
        <v>301</v>
      </c>
      <c r="E28" s="159">
        <f t="shared" si="9"/>
        <v>289</v>
      </c>
      <c r="G28" s="222"/>
      <c r="H28" s="52" t="s">
        <v>210</v>
      </c>
      <c r="I28" s="151">
        <f>I32+I36+I40+I44</f>
        <v>583</v>
      </c>
      <c r="J28" s="151">
        <f>C28</f>
        <v>590</v>
      </c>
      <c r="K28" s="152">
        <f aca="true" t="shared" si="10" ref="K28:K46">J28-I28</f>
        <v>7</v>
      </c>
    </row>
    <row r="29" spans="1:11" ht="19.5" customHeight="1">
      <c r="A29" s="219"/>
      <c r="B29" s="52" t="s">
        <v>1</v>
      </c>
      <c r="C29" s="157">
        <f>D29+E29</f>
        <v>203322</v>
      </c>
      <c r="D29" s="158">
        <f t="shared" si="9"/>
        <v>102347</v>
      </c>
      <c r="E29" s="159">
        <f t="shared" si="9"/>
        <v>100975</v>
      </c>
      <c r="G29" s="222"/>
      <c r="H29" s="52" t="s">
        <v>211</v>
      </c>
      <c r="I29" s="151">
        <f>I33+I37+I41+I45</f>
        <v>202732</v>
      </c>
      <c r="J29" s="151">
        <f>C29</f>
        <v>203322</v>
      </c>
      <c r="K29" s="152">
        <f t="shared" si="10"/>
        <v>590</v>
      </c>
    </row>
    <row r="30" spans="1:11" ht="19.5" customHeight="1">
      <c r="A30" s="220"/>
      <c r="B30" s="52" t="s">
        <v>2</v>
      </c>
      <c r="C30" s="157">
        <f>D30+E30</f>
        <v>12523</v>
      </c>
      <c r="D30" s="158">
        <f t="shared" si="9"/>
        <v>8545</v>
      </c>
      <c r="E30" s="159">
        <f t="shared" si="9"/>
        <v>3978</v>
      </c>
      <c r="G30" s="223"/>
      <c r="H30" s="52" t="s">
        <v>212</v>
      </c>
      <c r="I30" s="151">
        <f>I34+I38+I42+I46</f>
        <v>12558</v>
      </c>
      <c r="J30" s="151">
        <f>C30</f>
        <v>12523</v>
      </c>
      <c r="K30" s="152">
        <f t="shared" si="10"/>
        <v>-35</v>
      </c>
    </row>
    <row r="31" spans="1:11" ht="19.5" customHeight="1">
      <c r="A31" s="218" t="s">
        <v>182</v>
      </c>
      <c r="B31" s="51" t="s">
        <v>208</v>
      </c>
      <c r="C31" s="155">
        <f>SUM(C32:C34)</f>
        <v>166202</v>
      </c>
      <c r="D31" s="149">
        <f>SUM(D32:D34)</f>
        <v>82896</v>
      </c>
      <c r="E31" s="156">
        <f>SUM(E32:E34)</f>
        <v>83306</v>
      </c>
      <c r="G31" s="221" t="s">
        <v>178</v>
      </c>
      <c r="H31" s="51" t="s">
        <v>209</v>
      </c>
      <c r="I31" s="149">
        <f>SUM(I32:I34)</f>
        <v>165669</v>
      </c>
      <c r="J31" s="149">
        <f>SUM(J32:J34)</f>
        <v>166202</v>
      </c>
      <c r="K31" s="150">
        <f t="shared" si="10"/>
        <v>533</v>
      </c>
    </row>
    <row r="32" spans="1:11" ht="19.5" customHeight="1">
      <c r="A32" s="219"/>
      <c r="B32" s="52" t="s">
        <v>0</v>
      </c>
      <c r="C32" s="157">
        <f>D32+E32</f>
        <v>192</v>
      </c>
      <c r="D32" s="158">
        <f>포항시남구!F4</f>
        <v>85</v>
      </c>
      <c r="E32" s="159">
        <f>포항시북구!F4</f>
        <v>107</v>
      </c>
      <c r="G32" s="222"/>
      <c r="H32" s="52" t="s">
        <v>210</v>
      </c>
      <c r="I32" s="25">
        <v>191</v>
      </c>
      <c r="J32" s="151">
        <f>C32</f>
        <v>192</v>
      </c>
      <c r="K32" s="152">
        <f t="shared" si="10"/>
        <v>1</v>
      </c>
    </row>
    <row r="33" spans="1:11" ht="19.5" customHeight="1">
      <c r="A33" s="219"/>
      <c r="B33" s="52" t="s">
        <v>1</v>
      </c>
      <c r="C33" s="157">
        <f>D33+E33</f>
        <v>161922</v>
      </c>
      <c r="D33" s="158">
        <f>포항시남구!G4</f>
        <v>81200</v>
      </c>
      <c r="E33" s="159">
        <f>포항시북구!G4</f>
        <v>80722</v>
      </c>
      <c r="G33" s="222"/>
      <c r="H33" s="52" t="s">
        <v>211</v>
      </c>
      <c r="I33" s="25">
        <v>161392</v>
      </c>
      <c r="J33" s="151">
        <f>C33</f>
        <v>161922</v>
      </c>
      <c r="K33" s="152">
        <f t="shared" si="10"/>
        <v>530</v>
      </c>
    </row>
    <row r="34" spans="1:11" ht="19.5" customHeight="1">
      <c r="A34" s="220"/>
      <c r="B34" s="52" t="s">
        <v>2</v>
      </c>
      <c r="C34" s="157">
        <f>D34+E34</f>
        <v>4088</v>
      </c>
      <c r="D34" s="158">
        <f>포항시남구!H4</f>
        <v>1611</v>
      </c>
      <c r="E34" s="159">
        <f>포항시북구!H4</f>
        <v>2477</v>
      </c>
      <c r="G34" s="223"/>
      <c r="H34" s="52" t="s">
        <v>212</v>
      </c>
      <c r="I34" s="25">
        <v>4086</v>
      </c>
      <c r="J34" s="151">
        <f>C34</f>
        <v>4088</v>
      </c>
      <c r="K34" s="152">
        <f t="shared" si="10"/>
        <v>2</v>
      </c>
    </row>
    <row r="35" spans="1:11" ht="19.5" customHeight="1">
      <c r="A35" s="218" t="s">
        <v>183</v>
      </c>
      <c r="B35" s="51" t="s">
        <v>208</v>
      </c>
      <c r="C35" s="155">
        <f>SUM(C36:C38)</f>
        <v>11175</v>
      </c>
      <c r="D35" s="149">
        <f>SUM(D36:D38)</f>
        <v>5664</v>
      </c>
      <c r="E35" s="149">
        <f>SUM(E36:E38)</f>
        <v>5511</v>
      </c>
      <c r="G35" s="221" t="s">
        <v>179</v>
      </c>
      <c r="H35" s="51" t="s">
        <v>209</v>
      </c>
      <c r="I35" s="149">
        <f>SUM(I36:I38)</f>
        <v>11175</v>
      </c>
      <c r="J35" s="149">
        <f>SUM(J36:J38)</f>
        <v>11175</v>
      </c>
      <c r="K35" s="150">
        <f t="shared" si="10"/>
        <v>0</v>
      </c>
    </row>
    <row r="36" spans="1:11" ht="19.5" customHeight="1">
      <c r="A36" s="219"/>
      <c r="B36" s="52" t="s">
        <v>0</v>
      </c>
      <c r="C36" s="157">
        <f>D36+E36</f>
        <v>122</v>
      </c>
      <c r="D36" s="157">
        <f>포항시남구!F48</f>
        <v>47</v>
      </c>
      <c r="E36" s="159">
        <f>포항시북구!F48</f>
        <v>75</v>
      </c>
      <c r="G36" s="222"/>
      <c r="H36" s="52" t="s">
        <v>210</v>
      </c>
      <c r="I36" s="25">
        <v>122</v>
      </c>
      <c r="J36" s="151">
        <f>C36</f>
        <v>122</v>
      </c>
      <c r="K36" s="152">
        <f t="shared" si="10"/>
        <v>0</v>
      </c>
    </row>
    <row r="37" spans="1:11" ht="19.5" customHeight="1">
      <c r="A37" s="219"/>
      <c r="B37" s="52" t="s">
        <v>1</v>
      </c>
      <c r="C37" s="157">
        <f>D37+E37</f>
        <v>9866</v>
      </c>
      <c r="D37" s="157">
        <f>포항시남구!G48</f>
        <v>4996</v>
      </c>
      <c r="E37" s="159">
        <f>포항시북구!G48</f>
        <v>4870</v>
      </c>
      <c r="G37" s="222"/>
      <c r="H37" s="52" t="s">
        <v>211</v>
      </c>
      <c r="I37" s="25">
        <v>9877</v>
      </c>
      <c r="J37" s="151">
        <f>C37</f>
        <v>9866</v>
      </c>
      <c r="K37" s="152">
        <f t="shared" si="10"/>
        <v>-11</v>
      </c>
    </row>
    <row r="38" spans="1:11" ht="19.5" customHeight="1">
      <c r="A38" s="220"/>
      <c r="B38" s="52" t="s">
        <v>2</v>
      </c>
      <c r="C38" s="157">
        <f>D38+E38</f>
        <v>1187</v>
      </c>
      <c r="D38" s="157">
        <f>포항시남구!H48</f>
        <v>621</v>
      </c>
      <c r="E38" s="159">
        <f>포항시북구!H48</f>
        <v>566</v>
      </c>
      <c r="G38" s="223"/>
      <c r="H38" s="52" t="s">
        <v>212</v>
      </c>
      <c r="I38" s="25">
        <v>1176</v>
      </c>
      <c r="J38" s="151">
        <f>C38</f>
        <v>1187</v>
      </c>
      <c r="K38" s="152">
        <f t="shared" si="10"/>
        <v>11</v>
      </c>
    </row>
    <row r="39" spans="1:11" ht="19.5" customHeight="1">
      <c r="A39" s="212" t="s">
        <v>184</v>
      </c>
      <c r="B39" s="51" t="s">
        <v>208</v>
      </c>
      <c r="C39" s="155">
        <f>SUM(C40:C42)</f>
        <v>37003</v>
      </c>
      <c r="D39" s="155">
        <f>SUM(D40:D42)</f>
        <v>20783</v>
      </c>
      <c r="E39" s="160">
        <f>SUM(E40:E42)</f>
        <v>16220</v>
      </c>
      <c r="G39" s="213" t="s">
        <v>180</v>
      </c>
      <c r="H39" s="51" t="s">
        <v>209</v>
      </c>
      <c r="I39" s="149">
        <f>SUM(I40:I42)</f>
        <v>36961</v>
      </c>
      <c r="J39" s="149">
        <f>SUM(J40:J42)</f>
        <v>37003</v>
      </c>
      <c r="K39" s="150">
        <f t="shared" si="10"/>
        <v>42</v>
      </c>
    </row>
    <row r="40" spans="1:11" ht="19.5" customHeight="1">
      <c r="A40" s="212"/>
      <c r="B40" s="52" t="s">
        <v>0</v>
      </c>
      <c r="C40" s="157">
        <f>D40+E40</f>
        <v>261</v>
      </c>
      <c r="D40" s="157">
        <f>포항시남구!F68</f>
        <v>163</v>
      </c>
      <c r="E40" s="161">
        <f>포항시북구!F68</f>
        <v>98</v>
      </c>
      <c r="G40" s="213"/>
      <c r="H40" s="52" t="s">
        <v>210</v>
      </c>
      <c r="I40" s="24">
        <v>255</v>
      </c>
      <c r="J40" s="151">
        <f>C40</f>
        <v>261</v>
      </c>
      <c r="K40" s="152">
        <f t="shared" si="10"/>
        <v>6</v>
      </c>
    </row>
    <row r="41" spans="1:11" ht="19.5" customHeight="1">
      <c r="A41" s="212"/>
      <c r="B41" s="52" t="s">
        <v>1</v>
      </c>
      <c r="C41" s="157">
        <f>D41+E41</f>
        <v>31303</v>
      </c>
      <c r="D41" s="157">
        <f>포항시남구!G68</f>
        <v>15983</v>
      </c>
      <c r="E41" s="161">
        <f>포항시북구!G68</f>
        <v>15320</v>
      </c>
      <c r="F41" s="16"/>
      <c r="G41" s="213"/>
      <c r="H41" s="52" t="s">
        <v>211</v>
      </c>
      <c r="I41" s="24">
        <v>31230</v>
      </c>
      <c r="J41" s="151">
        <f>C41</f>
        <v>31303</v>
      </c>
      <c r="K41" s="152">
        <f t="shared" si="10"/>
        <v>73</v>
      </c>
    </row>
    <row r="42" spans="1:11" ht="19.5" customHeight="1">
      <c r="A42" s="212"/>
      <c r="B42" s="52" t="s">
        <v>2</v>
      </c>
      <c r="C42" s="157">
        <f>D42+E42</f>
        <v>5439</v>
      </c>
      <c r="D42" s="157">
        <f>포항시남구!H68</f>
        <v>4637</v>
      </c>
      <c r="E42" s="161">
        <f>포항시북구!H68</f>
        <v>802</v>
      </c>
      <c r="G42" s="213"/>
      <c r="H42" s="52" t="s">
        <v>212</v>
      </c>
      <c r="I42" s="24">
        <v>5476</v>
      </c>
      <c r="J42" s="151">
        <f>C42</f>
        <v>5439</v>
      </c>
      <c r="K42" s="152">
        <f t="shared" si="10"/>
        <v>-37</v>
      </c>
    </row>
    <row r="43" spans="1:11" ht="19.5" customHeight="1">
      <c r="A43" s="214" t="s">
        <v>113</v>
      </c>
      <c r="B43" s="51" t="s">
        <v>208</v>
      </c>
      <c r="C43" s="155">
        <f>SUM(C44:C46)</f>
        <v>2055</v>
      </c>
      <c r="D43" s="155">
        <f>SUM(D44:D46)</f>
        <v>1850</v>
      </c>
      <c r="E43" s="160">
        <f>SUM(E44:E46)</f>
        <v>205</v>
      </c>
      <c r="G43" s="213" t="s">
        <v>113</v>
      </c>
      <c r="H43" s="51" t="s">
        <v>209</v>
      </c>
      <c r="I43" s="149">
        <f>SUM(I44:I46)</f>
        <v>2068</v>
      </c>
      <c r="J43" s="149">
        <f>SUM(J44:J46)</f>
        <v>2055</v>
      </c>
      <c r="K43" s="150">
        <f t="shared" si="10"/>
        <v>-13</v>
      </c>
    </row>
    <row r="44" spans="1:11" ht="19.5" customHeight="1">
      <c r="A44" s="215"/>
      <c r="B44" s="52" t="s">
        <v>0</v>
      </c>
      <c r="C44" s="157">
        <f>D44+E44</f>
        <v>15</v>
      </c>
      <c r="D44" s="157">
        <f>포항시남구!F110</f>
        <v>6</v>
      </c>
      <c r="E44" s="161">
        <f>포항시북구!F110</f>
        <v>9</v>
      </c>
      <c r="G44" s="213"/>
      <c r="H44" s="52" t="s">
        <v>210</v>
      </c>
      <c r="I44" s="24">
        <v>15</v>
      </c>
      <c r="J44" s="151">
        <f>C44</f>
        <v>15</v>
      </c>
      <c r="K44" s="152">
        <f t="shared" si="10"/>
        <v>0</v>
      </c>
    </row>
    <row r="45" spans="1:11" ht="19.5" customHeight="1">
      <c r="A45" s="215"/>
      <c r="B45" s="52" t="s">
        <v>1</v>
      </c>
      <c r="C45" s="157">
        <f>D45+E45</f>
        <v>231</v>
      </c>
      <c r="D45" s="157">
        <f>포항시남구!G110</f>
        <v>168</v>
      </c>
      <c r="E45" s="161">
        <f>포항시북구!G110</f>
        <v>63</v>
      </c>
      <c r="G45" s="213"/>
      <c r="H45" s="52" t="s">
        <v>211</v>
      </c>
      <c r="I45" s="24">
        <v>233</v>
      </c>
      <c r="J45" s="151">
        <f>C45</f>
        <v>231</v>
      </c>
      <c r="K45" s="152">
        <f t="shared" si="10"/>
        <v>-2</v>
      </c>
    </row>
    <row r="46" spans="1:11" ht="19.5" customHeight="1" thickBot="1">
      <c r="A46" s="216"/>
      <c r="B46" s="53" t="s">
        <v>2</v>
      </c>
      <c r="C46" s="162">
        <f>D46+E46</f>
        <v>1809</v>
      </c>
      <c r="D46" s="162">
        <f>포항시남구!H110</f>
        <v>1676</v>
      </c>
      <c r="E46" s="163">
        <f>포항시북구!H110</f>
        <v>133</v>
      </c>
      <c r="G46" s="217"/>
      <c r="H46" s="53" t="s">
        <v>212</v>
      </c>
      <c r="I46" s="27">
        <v>1820</v>
      </c>
      <c r="J46" s="153">
        <f>C46</f>
        <v>1809</v>
      </c>
      <c r="K46" s="154">
        <f t="shared" si="10"/>
        <v>-11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2" t="s">
        <v>269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4:13" ht="45" customHeight="1" thickBot="1">
      <c r="D2" s="14"/>
      <c r="E2" s="14"/>
      <c r="K2" s="233" t="s">
        <v>114</v>
      </c>
      <c r="L2" s="233"/>
      <c r="M2" s="233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183356</v>
      </c>
      <c r="C4" s="43">
        <f aca="true" t="shared" si="0" ref="C4:M4">SUM(C5:C16)</f>
        <v>4927</v>
      </c>
      <c r="D4" s="43">
        <f t="shared" si="0"/>
        <v>35602</v>
      </c>
      <c r="E4" s="43">
        <f t="shared" si="0"/>
        <v>3491</v>
      </c>
      <c r="F4" s="43">
        <f t="shared" si="0"/>
        <v>480</v>
      </c>
      <c r="G4" s="94">
        <f t="shared" si="0"/>
        <v>2723</v>
      </c>
      <c r="H4" s="43">
        <f t="shared" si="0"/>
        <v>9224</v>
      </c>
      <c r="I4" s="43">
        <f t="shared" si="0"/>
        <v>53309</v>
      </c>
      <c r="J4" s="43">
        <f t="shared" si="0"/>
        <v>138</v>
      </c>
      <c r="K4" s="43">
        <f t="shared" si="0"/>
        <v>15327</v>
      </c>
      <c r="L4" s="43">
        <f t="shared" si="0"/>
        <v>40884</v>
      </c>
      <c r="M4" s="44">
        <f t="shared" si="0"/>
        <v>17251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41</v>
      </c>
      <c r="K6" s="36">
        <v>4183</v>
      </c>
      <c r="L6" s="36">
        <v>10967</v>
      </c>
      <c r="M6" s="37">
        <v>4713</v>
      </c>
    </row>
    <row r="7" spans="1:13" ht="24.75" customHeight="1">
      <c r="A7" s="31" t="s">
        <v>128</v>
      </c>
      <c r="B7" s="36">
        <f t="shared" si="1"/>
        <v>78817</v>
      </c>
      <c r="C7" s="36">
        <v>1602</v>
      </c>
      <c r="D7" s="36">
        <v>26737</v>
      </c>
      <c r="E7" s="36">
        <v>1377</v>
      </c>
      <c r="F7" s="36">
        <v>172</v>
      </c>
      <c r="G7" s="36">
        <v>966</v>
      </c>
      <c r="H7" s="36">
        <v>3694</v>
      </c>
      <c r="I7" s="36">
        <v>17773</v>
      </c>
      <c r="J7" s="36">
        <v>59</v>
      </c>
      <c r="K7" s="36">
        <v>5702</v>
      </c>
      <c r="L7" s="36">
        <v>14242</v>
      </c>
      <c r="M7" s="37">
        <v>6493</v>
      </c>
    </row>
    <row r="8" spans="1:13" ht="24.75" customHeight="1">
      <c r="A8" s="31" t="s">
        <v>129</v>
      </c>
      <c r="B8" s="36">
        <f t="shared" si="1"/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4" t="s">
        <v>237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4:13" ht="20.25" customHeight="1" thickBot="1">
      <c r="D20" s="14"/>
      <c r="E20" s="14"/>
      <c r="J20" s="233" t="s">
        <v>135</v>
      </c>
      <c r="K20" s="233"/>
      <c r="L20" s="233"/>
      <c r="M20" s="233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2.05</v>
      </c>
      <c r="K23" s="15">
        <f t="shared" si="3"/>
        <v>209.15</v>
      </c>
      <c r="L23" s="15">
        <f t="shared" si="3"/>
        <v>548.35</v>
      </c>
      <c r="M23" s="20">
        <f t="shared" si="3"/>
        <v>235.65</v>
      </c>
    </row>
    <row r="24" spans="1:13" s="14" customFormat="1" ht="28.5" customHeight="1">
      <c r="A24" s="31" t="s">
        <v>151</v>
      </c>
      <c r="B24" s="15">
        <f aca="true" t="shared" si="4" ref="B24:M33">AVERAGE(B7/20)</f>
        <v>3940.85</v>
      </c>
      <c r="C24" s="15">
        <f t="shared" si="4"/>
        <v>80.1</v>
      </c>
      <c r="D24" s="15">
        <f t="shared" si="4"/>
        <v>1336.85</v>
      </c>
      <c r="E24" s="15">
        <f t="shared" si="4"/>
        <v>68.85</v>
      </c>
      <c r="F24" s="15">
        <f t="shared" si="4"/>
        <v>8.6</v>
      </c>
      <c r="G24" s="15">
        <f t="shared" si="4"/>
        <v>48.3</v>
      </c>
      <c r="H24" s="15">
        <f t="shared" si="4"/>
        <v>184.7</v>
      </c>
      <c r="I24" s="15">
        <f t="shared" si="4"/>
        <v>888.65</v>
      </c>
      <c r="J24" s="15">
        <f t="shared" si="4"/>
        <v>2.95</v>
      </c>
      <c r="K24" s="15">
        <f t="shared" si="4"/>
        <v>285.1</v>
      </c>
      <c r="L24" s="15">
        <f t="shared" si="4"/>
        <v>712.1</v>
      </c>
      <c r="M24" s="20">
        <f t="shared" si="4"/>
        <v>324.65</v>
      </c>
    </row>
    <row r="25" spans="1:13" s="14" customFormat="1" ht="28.5" customHeight="1">
      <c r="A25" s="31" t="s">
        <v>152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D1">
      <selection activeCell="D19" sqref="D19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35" t="s">
        <v>273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ht="14.25" thickBot="1"/>
    <row r="6" spans="4:43" ht="27.75" customHeight="1">
      <c r="D6" s="236" t="s">
        <v>245</v>
      </c>
      <c r="E6" s="237"/>
      <c r="F6" s="237"/>
      <c r="G6" s="237"/>
      <c r="H6" s="238" t="s">
        <v>246</v>
      </c>
      <c r="I6" s="238"/>
      <c r="J6" s="238"/>
      <c r="K6" s="238"/>
      <c r="L6" s="238" t="s">
        <v>247</v>
      </c>
      <c r="M6" s="238"/>
      <c r="N6" s="238"/>
      <c r="O6" s="238"/>
      <c r="P6" s="239" t="s">
        <v>248</v>
      </c>
      <c r="Q6" s="239"/>
      <c r="R6" s="239"/>
      <c r="S6" s="239"/>
      <c r="T6" s="238" t="s">
        <v>249</v>
      </c>
      <c r="U6" s="238"/>
      <c r="V6" s="238"/>
      <c r="W6" s="238"/>
      <c r="X6" s="240" t="s">
        <v>250</v>
      </c>
      <c r="Y6" s="240"/>
      <c r="Z6" s="240"/>
      <c r="AA6" s="240"/>
      <c r="AB6" s="240" t="s">
        <v>251</v>
      </c>
      <c r="AC6" s="240"/>
      <c r="AD6" s="240"/>
      <c r="AE6" s="240"/>
      <c r="AF6" s="241" t="s">
        <v>252</v>
      </c>
      <c r="AG6" s="240"/>
      <c r="AH6" s="240"/>
      <c r="AI6" s="240"/>
      <c r="AJ6" s="240" t="s">
        <v>253</v>
      </c>
      <c r="AK6" s="240"/>
      <c r="AL6" s="240"/>
      <c r="AM6" s="242"/>
      <c r="AN6" s="242" t="s">
        <v>254</v>
      </c>
      <c r="AO6" s="243"/>
      <c r="AP6" s="243"/>
      <c r="AQ6" s="244"/>
    </row>
    <row r="7" spans="4:43" ht="27.75" customHeight="1">
      <c r="D7" s="245" t="s">
        <v>255</v>
      </c>
      <c r="E7" s="246"/>
      <c r="F7" s="246"/>
      <c r="G7" s="246"/>
      <c r="H7" s="247">
        <f>SUM(H8:K10)</f>
        <v>6149</v>
      </c>
      <c r="I7" s="247"/>
      <c r="J7" s="247"/>
      <c r="K7" s="247"/>
      <c r="L7" s="247">
        <f>L8+L9+L10</f>
        <v>1861</v>
      </c>
      <c r="M7" s="247"/>
      <c r="N7" s="247"/>
      <c r="O7" s="247"/>
      <c r="P7" s="247">
        <f>P8+P9+P10</f>
        <v>350</v>
      </c>
      <c r="Q7" s="247"/>
      <c r="R7" s="247"/>
      <c r="S7" s="247"/>
      <c r="T7" s="247">
        <f>T8+T9+T10</f>
        <v>1929</v>
      </c>
      <c r="U7" s="247"/>
      <c r="V7" s="247"/>
      <c r="W7" s="247"/>
      <c r="X7" s="247">
        <f>X8+X9+X10</f>
        <v>1129</v>
      </c>
      <c r="Y7" s="247"/>
      <c r="Z7" s="247"/>
      <c r="AA7" s="247"/>
      <c r="AB7" s="247">
        <f>AB8+AB9+AB10</f>
        <v>209</v>
      </c>
      <c r="AC7" s="247"/>
      <c r="AD7" s="247"/>
      <c r="AE7" s="247"/>
      <c r="AF7" s="247">
        <f>AF8+AF9+AF10</f>
        <v>332</v>
      </c>
      <c r="AG7" s="247"/>
      <c r="AH7" s="247"/>
      <c r="AI7" s="247"/>
      <c r="AJ7" s="247">
        <f>AJ8+AJ9+AJ10</f>
        <v>339</v>
      </c>
      <c r="AK7" s="247"/>
      <c r="AL7" s="247"/>
      <c r="AM7" s="247"/>
      <c r="AN7" s="248"/>
      <c r="AO7" s="248"/>
      <c r="AP7" s="248"/>
      <c r="AQ7" s="248"/>
    </row>
    <row r="8" spans="4:43" ht="27.75" customHeight="1">
      <c r="D8" s="249" t="s">
        <v>256</v>
      </c>
      <c r="E8" s="250"/>
      <c r="F8" s="250"/>
      <c r="G8" s="250"/>
      <c r="H8" s="247">
        <f>SUM(L8:AJ8)</f>
        <v>21</v>
      </c>
      <c r="I8" s="247"/>
      <c r="J8" s="247"/>
      <c r="K8" s="247"/>
      <c r="L8" s="251">
        <v>7</v>
      </c>
      <c r="M8" s="251"/>
      <c r="N8" s="251"/>
      <c r="O8" s="251"/>
      <c r="P8" s="251">
        <v>2</v>
      </c>
      <c r="Q8" s="251"/>
      <c r="R8" s="251"/>
      <c r="S8" s="251"/>
      <c r="T8" s="251">
        <v>3</v>
      </c>
      <c r="U8" s="251"/>
      <c r="V8" s="251"/>
      <c r="W8" s="251"/>
      <c r="X8" s="252">
        <v>6</v>
      </c>
      <c r="Y8" s="252"/>
      <c r="Z8" s="252"/>
      <c r="AA8" s="252"/>
      <c r="AB8" s="252">
        <v>1</v>
      </c>
      <c r="AC8" s="252"/>
      <c r="AD8" s="252"/>
      <c r="AE8" s="252"/>
      <c r="AF8" s="252">
        <v>0</v>
      </c>
      <c r="AG8" s="252"/>
      <c r="AH8" s="252"/>
      <c r="AI8" s="252"/>
      <c r="AJ8" s="252">
        <v>2</v>
      </c>
      <c r="AK8" s="252"/>
      <c r="AL8" s="252"/>
      <c r="AM8" s="253"/>
      <c r="AN8" s="254"/>
      <c r="AO8" s="255"/>
      <c r="AP8" s="255"/>
      <c r="AQ8" s="256"/>
    </row>
    <row r="9" spans="4:43" ht="27.75" customHeight="1">
      <c r="D9" s="249" t="s">
        <v>243</v>
      </c>
      <c r="E9" s="250"/>
      <c r="F9" s="250"/>
      <c r="G9" s="250"/>
      <c r="H9" s="247">
        <f>SUM(L9:AJ9)</f>
        <v>2058</v>
      </c>
      <c r="I9" s="247"/>
      <c r="J9" s="247"/>
      <c r="K9" s="247"/>
      <c r="L9" s="251">
        <v>494</v>
      </c>
      <c r="M9" s="251"/>
      <c r="N9" s="251"/>
      <c r="O9" s="251"/>
      <c r="P9" s="251">
        <v>187</v>
      </c>
      <c r="Q9" s="251"/>
      <c r="R9" s="251"/>
      <c r="S9" s="251"/>
      <c r="T9" s="251">
        <v>1144</v>
      </c>
      <c r="U9" s="251"/>
      <c r="V9" s="251"/>
      <c r="W9" s="251"/>
      <c r="X9" s="252">
        <v>78</v>
      </c>
      <c r="Y9" s="252"/>
      <c r="Z9" s="252"/>
      <c r="AA9" s="252"/>
      <c r="AB9" s="252">
        <v>45</v>
      </c>
      <c r="AC9" s="252"/>
      <c r="AD9" s="252"/>
      <c r="AE9" s="252"/>
      <c r="AF9" s="252">
        <v>34</v>
      </c>
      <c r="AG9" s="252"/>
      <c r="AH9" s="252"/>
      <c r="AI9" s="252"/>
      <c r="AJ9" s="252">
        <v>76</v>
      </c>
      <c r="AK9" s="252"/>
      <c r="AL9" s="252"/>
      <c r="AM9" s="253"/>
      <c r="AN9" s="254"/>
      <c r="AO9" s="255"/>
      <c r="AP9" s="255"/>
      <c r="AQ9" s="256"/>
    </row>
    <row r="10" spans="4:43" ht="27.75" customHeight="1" thickBot="1">
      <c r="D10" s="257" t="s">
        <v>244</v>
      </c>
      <c r="E10" s="258"/>
      <c r="F10" s="258"/>
      <c r="G10" s="258"/>
      <c r="H10" s="259">
        <f>SUM(L10:AJ10)</f>
        <v>4070</v>
      </c>
      <c r="I10" s="259"/>
      <c r="J10" s="259"/>
      <c r="K10" s="259"/>
      <c r="L10" s="260">
        <v>1360</v>
      </c>
      <c r="M10" s="260"/>
      <c r="N10" s="260"/>
      <c r="O10" s="260"/>
      <c r="P10" s="260">
        <v>161</v>
      </c>
      <c r="Q10" s="260"/>
      <c r="R10" s="260"/>
      <c r="S10" s="260"/>
      <c r="T10" s="260">
        <v>782</v>
      </c>
      <c r="U10" s="260"/>
      <c r="V10" s="260"/>
      <c r="W10" s="260"/>
      <c r="X10" s="261">
        <v>1045</v>
      </c>
      <c r="Y10" s="261"/>
      <c r="Z10" s="261"/>
      <c r="AA10" s="261"/>
      <c r="AB10" s="261">
        <v>163</v>
      </c>
      <c r="AC10" s="261"/>
      <c r="AD10" s="261"/>
      <c r="AE10" s="261"/>
      <c r="AF10" s="261">
        <v>298</v>
      </c>
      <c r="AG10" s="261"/>
      <c r="AH10" s="261"/>
      <c r="AI10" s="261"/>
      <c r="AJ10" s="261">
        <v>261</v>
      </c>
      <c r="AK10" s="261"/>
      <c r="AL10" s="261"/>
      <c r="AM10" s="262"/>
      <c r="AN10" s="263"/>
      <c r="AO10" s="264"/>
      <c r="AP10" s="264"/>
      <c r="AQ10" s="265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66" t="s">
        <v>274</v>
      </c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</row>
    <row r="16" spans="7:15" ht="14.25" thickBot="1">
      <c r="G16" s="1"/>
      <c r="H16" s="1"/>
      <c r="I16" s="1"/>
      <c r="J16" s="1"/>
      <c r="K16" s="1"/>
      <c r="L16" s="1"/>
      <c r="M16" s="267"/>
      <c r="N16" s="267"/>
      <c r="O16" s="267"/>
    </row>
    <row r="17" spans="4:44" ht="34.5" customHeight="1">
      <c r="D17" s="268" t="s">
        <v>257</v>
      </c>
      <c r="E17" s="269"/>
      <c r="F17" s="269"/>
      <c r="G17" s="269"/>
      <c r="H17" s="269"/>
      <c r="I17" s="269"/>
      <c r="J17" s="269"/>
      <c r="K17" s="269"/>
      <c r="L17" s="269"/>
      <c r="M17" s="269"/>
      <c r="N17" s="269" t="s">
        <v>258</v>
      </c>
      <c r="O17" s="269"/>
      <c r="P17" s="269"/>
      <c r="Q17" s="269"/>
      <c r="R17" s="269"/>
      <c r="S17" s="269"/>
      <c r="T17" s="269"/>
      <c r="U17" s="269"/>
      <c r="V17" s="269"/>
      <c r="W17" s="269"/>
      <c r="X17" s="269" t="s">
        <v>259</v>
      </c>
      <c r="Y17" s="269"/>
      <c r="Z17" s="269"/>
      <c r="AA17" s="269"/>
      <c r="AB17" s="269"/>
      <c r="AC17" s="269"/>
      <c r="AD17" s="269"/>
      <c r="AE17" s="269"/>
      <c r="AF17" s="269"/>
      <c r="AG17" s="269"/>
      <c r="AH17" s="269" t="s">
        <v>260</v>
      </c>
      <c r="AI17" s="269"/>
      <c r="AJ17" s="269"/>
      <c r="AK17" s="269"/>
      <c r="AL17" s="269"/>
      <c r="AM17" s="269"/>
      <c r="AN17" s="269"/>
      <c r="AO17" s="269"/>
      <c r="AP17" s="269"/>
      <c r="AQ17" s="270"/>
      <c r="AR17" s="104"/>
    </row>
    <row r="18" spans="4:44" ht="34.5" customHeight="1" thickBot="1">
      <c r="D18" s="271" t="s">
        <v>277</v>
      </c>
      <c r="E18" s="272"/>
      <c r="F18" s="272"/>
      <c r="G18" s="272"/>
      <c r="H18" s="272"/>
      <c r="I18" s="272"/>
      <c r="J18" s="272"/>
      <c r="K18" s="272"/>
      <c r="L18" s="272"/>
      <c r="M18" s="272"/>
      <c r="N18" s="273" t="s">
        <v>275</v>
      </c>
      <c r="O18" s="273"/>
      <c r="P18" s="273"/>
      <c r="Q18" s="273"/>
      <c r="R18" s="273"/>
      <c r="S18" s="273"/>
      <c r="T18" s="273"/>
      <c r="U18" s="273"/>
      <c r="V18" s="273"/>
      <c r="W18" s="273"/>
      <c r="X18" s="273" t="s">
        <v>276</v>
      </c>
      <c r="Y18" s="273"/>
      <c r="Z18" s="273"/>
      <c r="AA18" s="273"/>
      <c r="AB18" s="273"/>
      <c r="AC18" s="273"/>
      <c r="AD18" s="273"/>
      <c r="AE18" s="273"/>
      <c r="AF18" s="273"/>
      <c r="AG18" s="273"/>
      <c r="AH18" s="274"/>
      <c r="AI18" s="274"/>
      <c r="AJ18" s="274"/>
      <c r="AK18" s="274"/>
      <c r="AL18" s="274"/>
      <c r="AM18" s="274"/>
      <c r="AN18" s="274"/>
      <c r="AO18" s="274"/>
      <c r="AP18" s="274"/>
      <c r="AQ18" s="275"/>
      <c r="AR18" s="105"/>
    </row>
    <row r="19" ht="34.5" customHeight="1"/>
    <row r="22" spans="12:14" ht="13.5">
      <c r="L22" s="106"/>
      <c r="N22" s="106"/>
    </row>
  </sheetData>
  <mergeCells count="61">
    <mergeCell ref="D18:M18"/>
    <mergeCell ref="N18:W18"/>
    <mergeCell ref="X18:AG18"/>
    <mergeCell ref="AH18:AQ18"/>
    <mergeCell ref="AN10:AQ10"/>
    <mergeCell ref="D14:AM14"/>
    <mergeCell ref="M16:O16"/>
    <mergeCell ref="D17:M17"/>
    <mergeCell ref="N17:W17"/>
    <mergeCell ref="X17:AG17"/>
    <mergeCell ref="AH17:AQ17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2011-04-01T06:23:11Z</cp:lastPrinted>
  <dcterms:created xsi:type="dcterms:W3CDTF">2001-05-02T02:04:31Z</dcterms:created>
  <dcterms:modified xsi:type="dcterms:W3CDTF">2011-04-01T06:32:08Z</dcterms:modified>
  <cp:category/>
  <cp:version/>
  <cp:contentType/>
  <cp:contentStatus/>
</cp:coreProperties>
</file>